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E2ED896-ECB1-4829-86C6-C13837CCD42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червона шапочка" sheetId="8" r:id="rId1"/>
  </sheets>
  <externalReferences>
    <externalReference r:id="rId2"/>
  </externalReferences>
  <definedNames>
    <definedName name="_ftn1" localSheetId="0">'червона шапочка'!#REF!</definedName>
    <definedName name="_ftnref1" localSheetId="0">'червона шапочка'!#REF!</definedName>
    <definedName name="_GoBack" localSheetId="0">'червона шапочка'!#REF!</definedName>
    <definedName name="_xlnm.Print_Area" localSheetId="0">'червона шапочка'!$A$1:$AB$339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99" i="8" l="1"/>
  <c r="I54" i="8"/>
  <c r="I315" i="8"/>
  <c r="J60" i="8"/>
  <c r="K60" i="8"/>
  <c r="L60" i="8"/>
  <c r="I60" i="8"/>
  <c r="I63" i="8"/>
  <c r="J63" i="8"/>
  <c r="I64" i="8"/>
  <c r="J64" i="8"/>
  <c r="I65" i="8"/>
  <c r="J65" i="8"/>
  <c r="I66" i="8"/>
  <c r="J66" i="8"/>
  <c r="I67" i="8"/>
  <c r="J67" i="8"/>
  <c r="I68" i="8"/>
  <c r="J68" i="8"/>
  <c r="I69" i="8"/>
  <c r="J69" i="8"/>
  <c r="I70" i="8"/>
  <c r="J70" i="8"/>
  <c r="I71" i="8"/>
  <c r="J71" i="8"/>
  <c r="I72" i="8"/>
  <c r="J72" i="8"/>
  <c r="K72" i="8" s="1"/>
  <c r="I73" i="8"/>
  <c r="J73" i="8"/>
  <c r="I74" i="8"/>
  <c r="J74" i="8"/>
  <c r="K74" i="8" s="1"/>
  <c r="I75" i="8"/>
  <c r="J75" i="8"/>
  <c r="I76" i="8"/>
  <c r="J76" i="8"/>
  <c r="I77" i="8"/>
  <c r="J77" i="8"/>
  <c r="I78" i="8"/>
  <c r="J78" i="8"/>
  <c r="I79" i="8"/>
  <c r="J79" i="8"/>
  <c r="I80" i="8"/>
  <c r="J80" i="8"/>
  <c r="I81" i="8"/>
  <c r="J81" i="8"/>
  <c r="I82" i="8"/>
  <c r="J82" i="8"/>
  <c r="I83" i="8"/>
  <c r="J83" i="8"/>
  <c r="I84" i="8"/>
  <c r="J84" i="8"/>
  <c r="I85" i="8"/>
  <c r="J85" i="8"/>
  <c r="I86" i="8"/>
  <c r="J86" i="8"/>
  <c r="I87" i="8"/>
  <c r="J87" i="8"/>
  <c r="I88" i="8"/>
  <c r="J88" i="8"/>
  <c r="I89" i="8"/>
  <c r="J89" i="8"/>
  <c r="I90" i="8"/>
  <c r="J90" i="8"/>
  <c r="I91" i="8"/>
  <c r="J91" i="8"/>
  <c r="I92" i="8"/>
  <c r="J92" i="8"/>
  <c r="I93" i="8"/>
  <c r="J93" i="8"/>
  <c r="I94" i="8"/>
  <c r="J94" i="8"/>
  <c r="I95" i="8"/>
  <c r="J95" i="8"/>
  <c r="I96" i="8"/>
  <c r="J96" i="8"/>
  <c r="K96" i="8" s="1"/>
  <c r="I97" i="8"/>
  <c r="J97" i="8"/>
  <c r="I98" i="8"/>
  <c r="J98" i="8"/>
  <c r="K98" i="8" s="1"/>
  <c r="I99" i="8"/>
  <c r="J99" i="8"/>
  <c r="I100" i="8"/>
  <c r="J100" i="8"/>
  <c r="I101" i="8"/>
  <c r="J101" i="8"/>
  <c r="I102" i="8"/>
  <c r="J102" i="8"/>
  <c r="I103" i="8"/>
  <c r="J103" i="8"/>
  <c r="I104" i="8"/>
  <c r="J104" i="8"/>
  <c r="I105" i="8"/>
  <c r="J105" i="8"/>
  <c r="I106" i="8"/>
  <c r="J106" i="8"/>
  <c r="I107" i="8"/>
  <c r="J107" i="8"/>
  <c r="I108" i="8"/>
  <c r="J108" i="8"/>
  <c r="I109" i="8"/>
  <c r="J109" i="8"/>
  <c r="K109" i="8" s="1"/>
  <c r="I110" i="8"/>
  <c r="J110" i="8"/>
  <c r="I111" i="8"/>
  <c r="J111" i="8"/>
  <c r="K111" i="8" s="1"/>
  <c r="I112" i="8"/>
  <c r="J112" i="8"/>
  <c r="K112" i="8" s="1"/>
  <c r="L112" i="8" s="1"/>
  <c r="I113" i="8"/>
  <c r="J113" i="8"/>
  <c r="I114" i="8"/>
  <c r="J114" i="8"/>
  <c r="I115" i="8"/>
  <c r="J115" i="8"/>
  <c r="K115" i="8" s="1"/>
  <c r="L115" i="8" s="1"/>
  <c r="I116" i="8"/>
  <c r="J116" i="8"/>
  <c r="I117" i="8"/>
  <c r="J117" i="8"/>
  <c r="K117" i="8" s="1"/>
  <c r="L117" i="8" s="1"/>
  <c r="I118" i="8"/>
  <c r="J118" i="8"/>
  <c r="I119" i="8"/>
  <c r="J119" i="8"/>
  <c r="K119" i="8" s="1"/>
  <c r="L119" i="8" s="1"/>
  <c r="I120" i="8"/>
  <c r="J120" i="8"/>
  <c r="K120" i="8" s="1"/>
  <c r="L120" i="8" s="1"/>
  <c r="I121" i="8"/>
  <c r="J121" i="8"/>
  <c r="K121" i="8" s="1"/>
  <c r="L121" i="8" s="1"/>
  <c r="I122" i="8"/>
  <c r="J122" i="8"/>
  <c r="K122" i="8" s="1"/>
  <c r="L122" i="8" s="1"/>
  <c r="I123" i="8"/>
  <c r="J123" i="8"/>
  <c r="I124" i="8"/>
  <c r="J124" i="8"/>
  <c r="K124" i="8" s="1"/>
  <c r="L124" i="8" s="1"/>
  <c r="I125" i="8"/>
  <c r="J125" i="8"/>
  <c r="I126" i="8"/>
  <c r="J126" i="8"/>
  <c r="I127" i="8"/>
  <c r="J127" i="8"/>
  <c r="K127" i="8" s="1"/>
  <c r="L127" i="8" s="1"/>
  <c r="I128" i="8"/>
  <c r="J128" i="8"/>
  <c r="K128" i="8" s="1"/>
  <c r="L128" i="8" s="1"/>
  <c r="I129" i="8"/>
  <c r="J129" i="8"/>
  <c r="I130" i="8"/>
  <c r="J130" i="8"/>
  <c r="K130" i="8" s="1"/>
  <c r="L130" i="8" s="1"/>
  <c r="I131" i="8"/>
  <c r="J131" i="8"/>
  <c r="K131" i="8" s="1"/>
  <c r="L131" i="8" s="1"/>
  <c r="I132" i="8"/>
  <c r="J132" i="8"/>
  <c r="I133" i="8"/>
  <c r="J133" i="8"/>
  <c r="K133" i="8" s="1"/>
  <c r="I134" i="8"/>
  <c r="J134" i="8"/>
  <c r="K134" i="8" s="1"/>
  <c r="I135" i="8"/>
  <c r="J135" i="8"/>
  <c r="K135" i="8" s="1"/>
  <c r="L135" i="8" s="1"/>
  <c r="I136" i="8"/>
  <c r="J136" i="8"/>
  <c r="K136" i="8" s="1"/>
  <c r="L136" i="8" s="1"/>
  <c r="I137" i="8"/>
  <c r="J137" i="8"/>
  <c r="I138" i="8"/>
  <c r="J138" i="8"/>
  <c r="K138" i="8" s="1"/>
  <c r="I139" i="8"/>
  <c r="J139" i="8"/>
  <c r="K139" i="8" s="1"/>
  <c r="I140" i="8"/>
  <c r="J140" i="8"/>
  <c r="K140" i="8" s="1"/>
  <c r="I141" i="8"/>
  <c r="J141" i="8"/>
  <c r="K141" i="8" s="1"/>
  <c r="I142" i="8"/>
  <c r="J142" i="8"/>
  <c r="I143" i="8"/>
  <c r="J143" i="8"/>
  <c r="K143" i="8" s="1"/>
  <c r="I144" i="8"/>
  <c r="J144" i="8"/>
  <c r="K144" i="8" s="1"/>
  <c r="I145" i="8"/>
  <c r="J145" i="8"/>
  <c r="I146" i="8"/>
  <c r="J146" i="8"/>
  <c r="I147" i="8"/>
  <c r="J147" i="8"/>
  <c r="K147" i="8" s="1"/>
  <c r="I148" i="8"/>
  <c r="J148" i="8"/>
  <c r="K148" i="8" s="1"/>
  <c r="I149" i="8"/>
  <c r="J149" i="8"/>
  <c r="K149" i="8" s="1"/>
  <c r="I150" i="8"/>
  <c r="J150" i="8"/>
  <c r="K150" i="8" s="1"/>
  <c r="I151" i="8"/>
  <c r="J151" i="8"/>
  <c r="K151" i="8" s="1"/>
  <c r="I152" i="8"/>
  <c r="J152" i="8"/>
  <c r="K152" i="8" s="1"/>
  <c r="I153" i="8"/>
  <c r="J153" i="8"/>
  <c r="K153" i="8" s="1"/>
  <c r="I154" i="8"/>
  <c r="J154" i="8"/>
  <c r="K154" i="8" s="1"/>
  <c r="I155" i="8"/>
  <c r="J155" i="8"/>
  <c r="K155" i="8" s="1"/>
  <c r="I156" i="8"/>
  <c r="J156" i="8"/>
  <c r="K156" i="8" s="1"/>
  <c r="I157" i="8"/>
  <c r="J157" i="8"/>
  <c r="K157" i="8" s="1"/>
  <c r="I158" i="8"/>
  <c r="J158" i="8"/>
  <c r="K158" i="8" s="1"/>
  <c r="I159" i="8"/>
  <c r="J159" i="8"/>
  <c r="K159" i="8" s="1"/>
  <c r="I160" i="8"/>
  <c r="J160" i="8"/>
  <c r="K160" i="8" s="1"/>
  <c r="I161" i="8"/>
  <c r="J161" i="8"/>
  <c r="K161" i="8" s="1"/>
  <c r="I162" i="8"/>
  <c r="J162" i="8"/>
  <c r="K162" i="8" s="1"/>
  <c r="I163" i="8"/>
  <c r="J163" i="8"/>
  <c r="K163" i="8" s="1"/>
  <c r="I164" i="8"/>
  <c r="J164" i="8"/>
  <c r="K164" i="8" s="1"/>
  <c r="I165" i="8"/>
  <c r="J165" i="8"/>
  <c r="K165" i="8" s="1"/>
  <c r="I166" i="8"/>
  <c r="J166" i="8"/>
  <c r="K166" i="8" s="1"/>
  <c r="I167" i="8"/>
  <c r="J167" i="8"/>
  <c r="K167" i="8" s="1"/>
  <c r="I168" i="8"/>
  <c r="J168" i="8"/>
  <c r="K168" i="8" s="1"/>
  <c r="I169" i="8"/>
  <c r="J169" i="8"/>
  <c r="K169" i="8" s="1"/>
  <c r="I170" i="8"/>
  <c r="J170" i="8"/>
  <c r="K170" i="8" s="1"/>
  <c r="I171" i="8"/>
  <c r="J171" i="8"/>
  <c r="K171" i="8" s="1"/>
  <c r="I172" i="8"/>
  <c r="J172" i="8"/>
  <c r="K172" i="8" s="1"/>
  <c r="I173" i="8"/>
  <c r="J173" i="8"/>
  <c r="K173" i="8" s="1"/>
  <c r="I174" i="8"/>
  <c r="J174" i="8"/>
  <c r="K174" i="8" s="1"/>
  <c r="I175" i="8"/>
  <c r="J175" i="8"/>
  <c r="K175" i="8" s="1"/>
  <c r="I176" i="8"/>
  <c r="J176" i="8"/>
  <c r="K176" i="8" s="1"/>
  <c r="I177" i="8"/>
  <c r="J177" i="8"/>
  <c r="K177" i="8" s="1"/>
  <c r="I178" i="8"/>
  <c r="J178" i="8"/>
  <c r="K178" i="8" s="1"/>
  <c r="I179" i="8"/>
  <c r="J179" i="8"/>
  <c r="K179" i="8" s="1"/>
  <c r="I180" i="8"/>
  <c r="J180" i="8"/>
  <c r="K180" i="8" s="1"/>
  <c r="I181" i="8"/>
  <c r="J181" i="8"/>
  <c r="K181" i="8" s="1"/>
  <c r="I182" i="8"/>
  <c r="J182" i="8"/>
  <c r="K182" i="8" s="1"/>
  <c r="I183" i="8"/>
  <c r="J183" i="8"/>
  <c r="K183" i="8" s="1"/>
  <c r="I184" i="8"/>
  <c r="J184" i="8"/>
  <c r="K184" i="8" s="1"/>
  <c r="I185" i="8"/>
  <c r="J185" i="8"/>
  <c r="K185" i="8" s="1"/>
  <c r="I186" i="8"/>
  <c r="J186" i="8"/>
  <c r="K186" i="8" s="1"/>
  <c r="I187" i="8"/>
  <c r="J187" i="8"/>
  <c r="K187" i="8" s="1"/>
  <c r="I188" i="8"/>
  <c r="J188" i="8"/>
  <c r="K188" i="8" s="1"/>
  <c r="I189" i="8"/>
  <c r="J189" i="8"/>
  <c r="K189" i="8" s="1"/>
  <c r="I190" i="8"/>
  <c r="J190" i="8"/>
  <c r="K190" i="8" s="1"/>
  <c r="I191" i="8"/>
  <c r="J191" i="8"/>
  <c r="K191" i="8" s="1"/>
  <c r="I192" i="8"/>
  <c r="J192" i="8"/>
  <c r="K192" i="8" s="1"/>
  <c r="I193" i="8"/>
  <c r="J193" i="8"/>
  <c r="K193" i="8" s="1"/>
  <c r="I194" i="8"/>
  <c r="J194" i="8"/>
  <c r="K194" i="8" s="1"/>
  <c r="I195" i="8"/>
  <c r="J195" i="8"/>
  <c r="K195" i="8" s="1"/>
  <c r="I196" i="8"/>
  <c r="J196" i="8"/>
  <c r="K196" i="8" s="1"/>
  <c r="I197" i="8"/>
  <c r="J197" i="8"/>
  <c r="K197" i="8" s="1"/>
  <c r="I198" i="8"/>
  <c r="J198" i="8"/>
  <c r="K198" i="8" s="1"/>
  <c r="I199" i="8"/>
  <c r="J199" i="8"/>
  <c r="K199" i="8" s="1"/>
  <c r="I200" i="8"/>
  <c r="J200" i="8"/>
  <c r="K200" i="8" s="1"/>
  <c r="I201" i="8"/>
  <c r="J201" i="8"/>
  <c r="K201" i="8" s="1"/>
  <c r="I202" i="8"/>
  <c r="J202" i="8"/>
  <c r="K202" i="8" s="1"/>
  <c r="I203" i="8"/>
  <c r="J203" i="8"/>
  <c r="K203" i="8" s="1"/>
  <c r="I204" i="8"/>
  <c r="J204" i="8"/>
  <c r="K204" i="8" s="1"/>
  <c r="I205" i="8"/>
  <c r="J205" i="8"/>
  <c r="K205" i="8" s="1"/>
  <c r="I206" i="8"/>
  <c r="J206" i="8"/>
  <c r="K206" i="8" s="1"/>
  <c r="I207" i="8"/>
  <c r="J207" i="8"/>
  <c r="K207" i="8" s="1"/>
  <c r="I208" i="8"/>
  <c r="J208" i="8"/>
  <c r="K208" i="8" s="1"/>
  <c r="I209" i="8"/>
  <c r="J209" i="8"/>
  <c r="K209" i="8" s="1"/>
  <c r="I210" i="8"/>
  <c r="J210" i="8"/>
  <c r="K210" i="8" s="1"/>
  <c r="I211" i="8"/>
  <c r="J211" i="8"/>
  <c r="K211" i="8" s="1"/>
  <c r="I212" i="8"/>
  <c r="J212" i="8"/>
  <c r="K212" i="8" s="1"/>
  <c r="I213" i="8"/>
  <c r="J213" i="8"/>
  <c r="K213" i="8" s="1"/>
  <c r="I214" i="8"/>
  <c r="J214" i="8"/>
  <c r="K214" i="8" s="1"/>
  <c r="I215" i="8"/>
  <c r="J215" i="8"/>
  <c r="K215" i="8" s="1"/>
  <c r="I216" i="8"/>
  <c r="J216" i="8"/>
  <c r="K216" i="8" s="1"/>
  <c r="I217" i="8"/>
  <c r="J217" i="8"/>
  <c r="K217" i="8" s="1"/>
  <c r="I218" i="8"/>
  <c r="J218" i="8"/>
  <c r="K218" i="8" s="1"/>
  <c r="I219" i="8"/>
  <c r="J219" i="8"/>
  <c r="K219" i="8" s="1"/>
  <c r="I220" i="8"/>
  <c r="J220" i="8"/>
  <c r="K220" i="8" s="1"/>
  <c r="I221" i="8"/>
  <c r="J221" i="8"/>
  <c r="K221" i="8" s="1"/>
  <c r="I222" i="8"/>
  <c r="J222" i="8"/>
  <c r="K222" i="8" s="1"/>
  <c r="I223" i="8"/>
  <c r="J223" i="8"/>
  <c r="K223" i="8" s="1"/>
  <c r="I224" i="8"/>
  <c r="J224" i="8"/>
  <c r="K224" i="8" s="1"/>
  <c r="I225" i="8"/>
  <c r="J225" i="8"/>
  <c r="K225" i="8" s="1"/>
  <c r="I226" i="8"/>
  <c r="J226" i="8"/>
  <c r="K226" i="8" s="1"/>
  <c r="I227" i="8"/>
  <c r="J227" i="8"/>
  <c r="K227" i="8" s="1"/>
  <c r="I228" i="8"/>
  <c r="J228" i="8"/>
  <c r="K228" i="8" s="1"/>
  <c r="I229" i="8"/>
  <c r="J229" i="8"/>
  <c r="K229" i="8" s="1"/>
  <c r="I230" i="8"/>
  <c r="J230" i="8"/>
  <c r="K230" i="8" s="1"/>
  <c r="I231" i="8"/>
  <c r="J231" i="8"/>
  <c r="K231" i="8" s="1"/>
  <c r="I232" i="8"/>
  <c r="J232" i="8"/>
  <c r="K232" i="8" s="1"/>
  <c r="I233" i="8"/>
  <c r="J233" i="8"/>
  <c r="K233" i="8" s="1"/>
  <c r="I234" i="8"/>
  <c r="J234" i="8"/>
  <c r="K234" i="8" s="1"/>
  <c r="I235" i="8"/>
  <c r="J235" i="8"/>
  <c r="K235" i="8" s="1"/>
  <c r="I236" i="8"/>
  <c r="J236" i="8"/>
  <c r="K236" i="8" s="1"/>
  <c r="I237" i="8"/>
  <c r="J237" i="8"/>
  <c r="K237" i="8" s="1"/>
  <c r="I238" i="8"/>
  <c r="J238" i="8"/>
  <c r="K238" i="8" s="1"/>
  <c r="I239" i="8"/>
  <c r="J239" i="8"/>
  <c r="K239" i="8" s="1"/>
  <c r="I240" i="8"/>
  <c r="J240" i="8"/>
  <c r="K240" i="8" s="1"/>
  <c r="I241" i="8"/>
  <c r="J241" i="8"/>
  <c r="K241" i="8" s="1"/>
  <c r="I242" i="8"/>
  <c r="J242" i="8"/>
  <c r="K242" i="8" s="1"/>
  <c r="I243" i="8"/>
  <c r="J243" i="8"/>
  <c r="K243" i="8" s="1"/>
  <c r="I244" i="8"/>
  <c r="J244" i="8"/>
  <c r="K244" i="8" s="1"/>
  <c r="I245" i="8"/>
  <c r="J245" i="8"/>
  <c r="K245" i="8" s="1"/>
  <c r="I246" i="8"/>
  <c r="J246" i="8"/>
  <c r="K246" i="8" s="1"/>
  <c r="I247" i="8"/>
  <c r="J247" i="8"/>
  <c r="K247" i="8" s="1"/>
  <c r="I248" i="8"/>
  <c r="J248" i="8"/>
  <c r="K248" i="8" s="1"/>
  <c r="I249" i="8"/>
  <c r="J249" i="8"/>
  <c r="K249" i="8" s="1"/>
  <c r="I250" i="8"/>
  <c r="J250" i="8"/>
  <c r="K250" i="8" s="1"/>
  <c r="I251" i="8"/>
  <c r="J251" i="8"/>
  <c r="K251" i="8" s="1"/>
  <c r="I252" i="8"/>
  <c r="J252" i="8"/>
  <c r="K252" i="8" s="1"/>
  <c r="I253" i="8"/>
  <c r="J253" i="8"/>
  <c r="K253" i="8" s="1"/>
  <c r="I254" i="8"/>
  <c r="J254" i="8"/>
  <c r="K254" i="8" s="1"/>
  <c r="I255" i="8"/>
  <c r="J255" i="8"/>
  <c r="K255" i="8" s="1"/>
  <c r="I256" i="8"/>
  <c r="J256" i="8"/>
  <c r="K256" i="8" s="1"/>
  <c r="I257" i="8"/>
  <c r="J257" i="8"/>
  <c r="K257" i="8" s="1"/>
  <c r="I258" i="8"/>
  <c r="J258" i="8"/>
  <c r="K258" i="8" s="1"/>
  <c r="I259" i="8"/>
  <c r="J259" i="8"/>
  <c r="K259" i="8" s="1"/>
  <c r="I260" i="8"/>
  <c r="J260" i="8"/>
  <c r="K260" i="8" s="1"/>
  <c r="J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I269" i="8"/>
  <c r="J269" i="8"/>
  <c r="K269" i="8" s="1"/>
  <c r="L269" i="8" s="1"/>
  <c r="I270" i="8"/>
  <c r="J270" i="8"/>
  <c r="K270" i="8" s="1"/>
  <c r="I271" i="8"/>
  <c r="J271" i="8"/>
  <c r="K271" i="8" s="1"/>
  <c r="L271" i="8" s="1"/>
  <c r="I272" i="8"/>
  <c r="J272" i="8"/>
  <c r="K272" i="8" s="1"/>
  <c r="I273" i="8"/>
  <c r="J273" i="8"/>
  <c r="I274" i="8"/>
  <c r="J274" i="8"/>
  <c r="K274" i="8" s="1"/>
  <c r="I275" i="8"/>
  <c r="J275" i="8"/>
  <c r="I276" i="8"/>
  <c r="J276" i="8"/>
  <c r="K276" i="8" s="1"/>
  <c r="I277" i="8"/>
  <c r="J277" i="8"/>
  <c r="I278" i="8"/>
  <c r="J278" i="8"/>
  <c r="K278" i="8" s="1"/>
  <c r="I279" i="8"/>
  <c r="J279" i="8"/>
  <c r="K279" i="8" s="1"/>
  <c r="I280" i="8"/>
  <c r="J280" i="8"/>
  <c r="K280" i="8" s="1"/>
  <c r="I281" i="8"/>
  <c r="J281" i="8"/>
  <c r="I282" i="8"/>
  <c r="J282" i="8"/>
  <c r="K282" i="8" s="1"/>
  <c r="I283" i="8"/>
  <c r="J283" i="8"/>
  <c r="K283" i="8" s="1"/>
  <c r="I284" i="8"/>
  <c r="J284" i="8"/>
  <c r="K284" i="8" s="1"/>
  <c r="I285" i="8"/>
  <c r="J285" i="8"/>
  <c r="I286" i="8"/>
  <c r="J286" i="8"/>
  <c r="K286" i="8" s="1"/>
  <c r="I287" i="8"/>
  <c r="J287" i="8"/>
  <c r="K287" i="8" s="1"/>
  <c r="I288" i="8"/>
  <c r="J288" i="8"/>
  <c r="K288" i="8" s="1"/>
  <c r="I289" i="8"/>
  <c r="J289" i="8"/>
  <c r="I290" i="8"/>
  <c r="J290" i="8"/>
  <c r="K290" i="8" s="1"/>
  <c r="I291" i="8"/>
  <c r="J291" i="8"/>
  <c r="K291" i="8" s="1"/>
  <c r="I292" i="8"/>
  <c r="J292" i="8"/>
  <c r="K292" i="8" s="1"/>
  <c r="I293" i="8"/>
  <c r="J293" i="8"/>
  <c r="I294" i="8"/>
  <c r="J294" i="8"/>
  <c r="K294" i="8" s="1"/>
  <c r="I295" i="8"/>
  <c r="J295" i="8"/>
  <c r="K295" i="8" s="1"/>
  <c r="I296" i="8"/>
  <c r="J296" i="8"/>
  <c r="I297" i="8"/>
  <c r="J297" i="8"/>
  <c r="K297" i="8" s="1"/>
  <c r="I298" i="8"/>
  <c r="J298" i="8"/>
  <c r="K298" i="8" s="1"/>
  <c r="J268" i="8"/>
  <c r="K268" i="8" s="1"/>
  <c r="I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68" i="8"/>
  <c r="I262" i="8"/>
  <c r="J262" i="8"/>
  <c r="K262" i="8" s="1"/>
  <c r="I263" i="8"/>
  <c r="J263" i="8"/>
  <c r="K263" i="8" s="1"/>
  <c r="I264" i="8"/>
  <c r="J264" i="8"/>
  <c r="K264" i="8" s="1"/>
  <c r="I265" i="8"/>
  <c r="J265" i="8"/>
  <c r="K265" i="8" s="1"/>
  <c r="L265" i="8" s="1"/>
  <c r="J261" i="8"/>
  <c r="I261" i="8"/>
  <c r="C265" i="8"/>
  <c r="C262" i="8"/>
  <c r="C263" i="8"/>
  <c r="C264" i="8"/>
  <c r="C261" i="8"/>
  <c r="K62" i="8"/>
  <c r="C62" i="8"/>
  <c r="I62" i="8"/>
  <c r="K273" i="8"/>
  <c r="I47" i="8"/>
  <c r="J47" i="8"/>
  <c r="I48" i="8"/>
  <c r="J48" i="8"/>
  <c r="I49" i="8"/>
  <c r="J49" i="8"/>
  <c r="K49" i="8" s="1"/>
  <c r="I50" i="8"/>
  <c r="J50" i="8"/>
  <c r="K50" i="8" s="1"/>
  <c r="L50" i="8" s="1"/>
  <c r="J46" i="8"/>
  <c r="I46" i="8"/>
  <c r="C47" i="8"/>
  <c r="C48" i="8"/>
  <c r="C49" i="8"/>
  <c r="C50" i="8"/>
  <c r="C46" i="8"/>
  <c r="I39" i="8"/>
  <c r="J39" i="8"/>
  <c r="K39" i="8" s="1"/>
  <c r="I40" i="8"/>
  <c r="J40" i="8"/>
  <c r="K40" i="8" s="1"/>
  <c r="I41" i="8"/>
  <c r="J41" i="8"/>
  <c r="K41" i="8" s="1"/>
  <c r="L41" i="8" s="1"/>
  <c r="J38" i="8"/>
  <c r="K38" i="8" s="1"/>
  <c r="I38" i="8"/>
  <c r="C39" i="8"/>
  <c r="C40" i="8"/>
  <c r="C41" i="8"/>
  <c r="C38" i="8"/>
  <c r="I26" i="8"/>
  <c r="J26" i="8"/>
  <c r="K26" i="8" s="1"/>
  <c r="L26" i="8" s="1"/>
  <c r="I27" i="8"/>
  <c r="J27" i="8"/>
  <c r="K27" i="8" s="1"/>
  <c r="L27" i="8" s="1"/>
  <c r="I28" i="8"/>
  <c r="J28" i="8"/>
  <c r="K28" i="8" s="1"/>
  <c r="I29" i="8"/>
  <c r="J29" i="8"/>
  <c r="I30" i="8"/>
  <c r="J30" i="8"/>
  <c r="K30" i="8" s="1"/>
  <c r="L30" i="8" s="1"/>
  <c r="I31" i="8"/>
  <c r="J31" i="8"/>
  <c r="K31" i="8" s="1"/>
  <c r="L31" i="8" s="1"/>
  <c r="I32" i="8"/>
  <c r="J32" i="8"/>
  <c r="K32" i="8" s="1"/>
  <c r="I33" i="8"/>
  <c r="J33" i="8"/>
  <c r="I34" i="8"/>
  <c r="J34" i="8"/>
  <c r="K34" i="8" s="1"/>
  <c r="L34" i="8" s="1"/>
  <c r="I35" i="8"/>
  <c r="J35" i="8"/>
  <c r="K35" i="8" s="1"/>
  <c r="I36" i="8"/>
  <c r="J36" i="8"/>
  <c r="K36" i="8" s="1"/>
  <c r="I37" i="8"/>
  <c r="J37" i="8"/>
  <c r="J25" i="8"/>
  <c r="I25" i="8"/>
  <c r="C26" i="8"/>
  <c r="C27" i="8"/>
  <c r="C28" i="8"/>
  <c r="C29" i="8"/>
  <c r="C30" i="8"/>
  <c r="C31" i="8"/>
  <c r="C32" i="8"/>
  <c r="C33" i="8"/>
  <c r="C34" i="8"/>
  <c r="C35" i="8"/>
  <c r="C36" i="8"/>
  <c r="C37" i="8"/>
  <c r="C25" i="8"/>
  <c r="I11" i="8"/>
  <c r="J11" i="8"/>
  <c r="K11" i="8" s="1"/>
  <c r="I12" i="8"/>
  <c r="J12" i="8"/>
  <c r="K12" i="8" s="1"/>
  <c r="L12" i="8" s="1"/>
  <c r="I13" i="8"/>
  <c r="J13" i="8"/>
  <c r="I14" i="8"/>
  <c r="J14" i="8"/>
  <c r="K14" i="8" s="1"/>
  <c r="I15" i="8"/>
  <c r="J15" i="8"/>
  <c r="K15" i="8" s="1"/>
  <c r="I16" i="8"/>
  <c r="J16" i="8"/>
  <c r="K16" i="8" s="1"/>
  <c r="L16" i="8" s="1"/>
  <c r="I17" i="8"/>
  <c r="J17" i="8"/>
  <c r="I18" i="8"/>
  <c r="J18" i="8"/>
  <c r="K18" i="8" s="1"/>
  <c r="I19" i="8"/>
  <c r="J19" i="8"/>
  <c r="K19" i="8" s="1"/>
  <c r="I20" i="8"/>
  <c r="J20" i="8"/>
  <c r="K20" i="8" s="1"/>
  <c r="I21" i="8"/>
  <c r="J21" i="8"/>
  <c r="K21" i="8" s="1"/>
  <c r="I22" i="8"/>
  <c r="J22" i="8"/>
  <c r="K22" i="8" s="1"/>
  <c r="J10" i="8"/>
  <c r="K10" i="8" s="1"/>
  <c r="I10" i="8"/>
  <c r="C20" i="8"/>
  <c r="C21" i="8"/>
  <c r="C22" i="8"/>
  <c r="C11" i="8"/>
  <c r="C12" i="8"/>
  <c r="C13" i="8"/>
  <c r="C14" i="8"/>
  <c r="C15" i="8"/>
  <c r="C16" i="8"/>
  <c r="C17" i="8"/>
  <c r="C18" i="8"/>
  <c r="C19" i="8"/>
  <c r="C10" i="8"/>
  <c r="K52" i="8"/>
  <c r="K314" i="8"/>
  <c r="L314" i="8"/>
  <c r="J314" i="8"/>
  <c r="J52" i="8"/>
  <c r="L193" i="8" l="1"/>
  <c r="L176" i="8"/>
  <c r="L171" i="8"/>
  <c r="L222" i="8"/>
  <c r="L158" i="8"/>
  <c r="L257" i="8"/>
  <c r="L214" i="8"/>
  <c r="L251" i="8"/>
  <c r="L238" i="8"/>
  <c r="L206" i="8"/>
  <c r="L165" i="8"/>
  <c r="L153" i="8"/>
  <c r="L230" i="8"/>
  <c r="L198" i="8"/>
  <c r="L161" i="8"/>
  <c r="K146" i="8"/>
  <c r="L146" i="8" s="1"/>
  <c r="K145" i="8"/>
  <c r="L145" i="8" s="1"/>
  <c r="L255" i="8"/>
  <c r="L249" i="8"/>
  <c r="L244" i="8"/>
  <c r="L236" i="8"/>
  <c r="L228" i="8"/>
  <c r="L220" i="8"/>
  <c r="L212" i="8"/>
  <c r="L204" i="8"/>
  <c r="L191" i="8"/>
  <c r="L185" i="8"/>
  <c r="L174" i="8"/>
  <c r="L169" i="8"/>
  <c r="L163" i="8"/>
  <c r="L156" i="8"/>
  <c r="L151" i="8"/>
  <c r="L253" i="8"/>
  <c r="L247" i="8"/>
  <c r="L242" i="8"/>
  <c r="L234" i="8"/>
  <c r="L226" i="8"/>
  <c r="L218" i="8"/>
  <c r="L210" i="8"/>
  <c r="L202" i="8"/>
  <c r="L183" i="8"/>
  <c r="L259" i="8"/>
  <c r="L240" i="8"/>
  <c r="L232" i="8"/>
  <c r="L224" i="8"/>
  <c r="L216" i="8"/>
  <c r="L208" i="8"/>
  <c r="L200" i="8"/>
  <c r="L195" i="8"/>
  <c r="L188" i="8"/>
  <c r="L181" i="8"/>
  <c r="L178" i="8"/>
  <c r="L172" i="8"/>
  <c r="L166" i="8"/>
  <c r="L159" i="8"/>
  <c r="L155" i="8"/>
  <c r="L148" i="8"/>
  <c r="L260" i="8"/>
  <c r="L258" i="8"/>
  <c r="L256" i="8"/>
  <c r="L254" i="8"/>
  <c r="L252" i="8"/>
  <c r="L250" i="8"/>
  <c r="L248" i="8"/>
  <c r="L246" i="8"/>
  <c r="L245" i="8"/>
  <c r="L243" i="8"/>
  <c r="L241" i="8"/>
  <c r="L239" i="8"/>
  <c r="L237" i="8"/>
  <c r="L235" i="8"/>
  <c r="L233" i="8"/>
  <c r="L231" i="8"/>
  <c r="L229" i="8"/>
  <c r="L227" i="8"/>
  <c r="L225" i="8"/>
  <c r="L223" i="8"/>
  <c r="L221" i="8"/>
  <c r="L219" i="8"/>
  <c r="L217" i="8"/>
  <c r="L215" i="8"/>
  <c r="L213" i="8"/>
  <c r="L211" i="8"/>
  <c r="L209" i="8"/>
  <c r="L207" i="8"/>
  <c r="L205" i="8"/>
  <c r="L203" i="8"/>
  <c r="L201" i="8"/>
  <c r="L199" i="8"/>
  <c r="L197" i="8"/>
  <c r="L196" i="8"/>
  <c r="L194" i="8"/>
  <c r="L192" i="8"/>
  <c r="L190" i="8"/>
  <c r="L189" i="8"/>
  <c r="L187" i="8"/>
  <c r="L186" i="8"/>
  <c r="L184" i="8"/>
  <c r="L182" i="8"/>
  <c r="L180" i="8"/>
  <c r="L179" i="8"/>
  <c r="L177" i="8"/>
  <c r="L175" i="8"/>
  <c r="L173" i="8"/>
  <c r="L170" i="8"/>
  <c r="L168" i="8"/>
  <c r="L167" i="8"/>
  <c r="L164" i="8"/>
  <c r="L162" i="8"/>
  <c r="L160" i="8"/>
  <c r="L157" i="8"/>
  <c r="L154" i="8"/>
  <c r="L152" i="8"/>
  <c r="L150" i="8"/>
  <c r="L149" i="8"/>
  <c r="L147" i="8"/>
  <c r="L144" i="8"/>
  <c r="L263" i="8"/>
  <c r="L264" i="8"/>
  <c r="L262" i="8"/>
  <c r="L39" i="8"/>
  <c r="L38" i="8"/>
  <c r="L20" i="8"/>
  <c r="I266" i="8"/>
  <c r="L298" i="8"/>
  <c r="L291" i="8"/>
  <c r="L287" i="8"/>
  <c r="L283" i="8"/>
  <c r="L279" i="8"/>
  <c r="L273" i="8"/>
  <c r="K296" i="8"/>
  <c r="L296" i="8" s="1"/>
  <c r="K293" i="8"/>
  <c r="L293" i="8" s="1"/>
  <c r="K289" i="8"/>
  <c r="L289" i="8" s="1"/>
  <c r="K285" i="8"/>
  <c r="L285" i="8" s="1"/>
  <c r="K281" i="8"/>
  <c r="L281" i="8" s="1"/>
  <c r="K277" i="8"/>
  <c r="L277" i="8" s="1"/>
  <c r="K275" i="8"/>
  <c r="L297" i="8"/>
  <c r="L295" i="8"/>
  <c r="L294" i="8"/>
  <c r="L292" i="8"/>
  <c r="L290" i="8"/>
  <c r="L288" i="8"/>
  <c r="L286" i="8"/>
  <c r="L284" i="8"/>
  <c r="L282" i="8"/>
  <c r="L280" i="8"/>
  <c r="L278" i="8"/>
  <c r="L276" i="8"/>
  <c r="L274" i="8"/>
  <c r="L272" i="8"/>
  <c r="L270" i="8"/>
  <c r="L268" i="8"/>
  <c r="J266" i="8"/>
  <c r="L35" i="8"/>
  <c r="L22" i="8"/>
  <c r="L21" i="8"/>
  <c r="I44" i="8"/>
  <c r="I55" i="8"/>
  <c r="I9" i="8"/>
  <c r="I24" i="8"/>
  <c r="J44" i="8"/>
  <c r="J55" i="8"/>
  <c r="J24" i="8"/>
  <c r="L143" i="8"/>
  <c r="L111" i="8"/>
  <c r="L109" i="8"/>
  <c r="L133" i="8"/>
  <c r="L62" i="8"/>
  <c r="K261" i="8"/>
  <c r="L261" i="8" s="1"/>
  <c r="L141" i="8"/>
  <c r="L98" i="8"/>
  <c r="L74" i="8"/>
  <c r="L140" i="8"/>
  <c r="K137" i="8"/>
  <c r="L137" i="8" s="1"/>
  <c r="L134" i="8"/>
  <c r="K132" i="8"/>
  <c r="L132" i="8" s="1"/>
  <c r="K129" i="8"/>
  <c r="L129" i="8" s="1"/>
  <c r="K126" i="8"/>
  <c r="L126" i="8" s="1"/>
  <c r="K125" i="8"/>
  <c r="L125" i="8" s="1"/>
  <c r="K123" i="8"/>
  <c r="L123" i="8" s="1"/>
  <c r="K118" i="8"/>
  <c r="L118" i="8" s="1"/>
  <c r="K116" i="8"/>
  <c r="L116" i="8" s="1"/>
  <c r="K114" i="8"/>
  <c r="L114" i="8" s="1"/>
  <c r="K113" i="8"/>
  <c r="L113" i="8" s="1"/>
  <c r="K107" i="8"/>
  <c r="L107" i="8" s="1"/>
  <c r="K104" i="8"/>
  <c r="L104" i="8" s="1"/>
  <c r="K102" i="8"/>
  <c r="L102" i="8" s="1"/>
  <c r="K100" i="8"/>
  <c r="L100" i="8" s="1"/>
  <c r="K95" i="8"/>
  <c r="L95" i="8" s="1"/>
  <c r="K93" i="8"/>
  <c r="L93" i="8" s="1"/>
  <c r="K86" i="8"/>
  <c r="L86" i="8" s="1"/>
  <c r="K84" i="8"/>
  <c r="L84" i="8" s="1"/>
  <c r="K82" i="8"/>
  <c r="L82" i="8" s="1"/>
  <c r="K80" i="8"/>
  <c r="L80" i="8" s="1"/>
  <c r="K78" i="8"/>
  <c r="L78" i="8" s="1"/>
  <c r="K76" i="8"/>
  <c r="L76" i="8" s="1"/>
  <c r="K70" i="8"/>
  <c r="L70" i="8" s="1"/>
  <c r="K68" i="8"/>
  <c r="L68" i="8" s="1"/>
  <c r="K64" i="8"/>
  <c r="L64" i="8" s="1"/>
  <c r="L96" i="8"/>
  <c r="L72" i="8"/>
  <c r="L139" i="8"/>
  <c r="L138" i="8"/>
  <c r="K110" i="8"/>
  <c r="L110" i="8" s="1"/>
  <c r="K108" i="8"/>
  <c r="L108" i="8" s="1"/>
  <c r="K106" i="8"/>
  <c r="L106" i="8" s="1"/>
  <c r="K105" i="8"/>
  <c r="L105" i="8" s="1"/>
  <c r="K103" i="8"/>
  <c r="L103" i="8" s="1"/>
  <c r="K101" i="8"/>
  <c r="L101" i="8" s="1"/>
  <c r="K99" i="8"/>
  <c r="L99" i="8" s="1"/>
  <c r="K97" i="8"/>
  <c r="L97" i="8" s="1"/>
  <c r="K94" i="8"/>
  <c r="L94" i="8" s="1"/>
  <c r="K92" i="8"/>
  <c r="L92" i="8" s="1"/>
  <c r="K91" i="8"/>
  <c r="L91" i="8" s="1"/>
  <c r="K90" i="8"/>
  <c r="L90" i="8" s="1"/>
  <c r="K89" i="8"/>
  <c r="L89" i="8" s="1"/>
  <c r="K88" i="8"/>
  <c r="L88" i="8" s="1"/>
  <c r="K87" i="8"/>
  <c r="L87" i="8" s="1"/>
  <c r="K85" i="8"/>
  <c r="L85" i="8" s="1"/>
  <c r="K83" i="8"/>
  <c r="L83" i="8" s="1"/>
  <c r="K81" i="8"/>
  <c r="L81" i="8" s="1"/>
  <c r="K79" i="8"/>
  <c r="L79" i="8" s="1"/>
  <c r="K77" i="8"/>
  <c r="L77" i="8" s="1"/>
  <c r="K75" i="8"/>
  <c r="L75" i="8" s="1"/>
  <c r="K73" i="8"/>
  <c r="L73" i="8" s="1"/>
  <c r="K71" i="8"/>
  <c r="L71" i="8" s="1"/>
  <c r="K69" i="8"/>
  <c r="L69" i="8" s="1"/>
  <c r="K67" i="8"/>
  <c r="L67" i="8" s="1"/>
  <c r="K66" i="8"/>
  <c r="L66" i="8" s="1"/>
  <c r="K65" i="8"/>
  <c r="L65" i="8" s="1"/>
  <c r="K63" i="8"/>
  <c r="L63" i="8" s="1"/>
  <c r="K142" i="8"/>
  <c r="L142" i="8" s="1"/>
  <c r="L49" i="8"/>
  <c r="K46" i="8"/>
  <c r="K48" i="8"/>
  <c r="L48" i="8" s="1"/>
  <c r="K47" i="8"/>
  <c r="L47" i="8" s="1"/>
  <c r="K25" i="8"/>
  <c r="K37" i="8"/>
  <c r="L37" i="8" s="1"/>
  <c r="K29" i="8"/>
  <c r="L29" i="8" s="1"/>
  <c r="L40" i="8"/>
  <c r="L36" i="8"/>
  <c r="L32" i="8"/>
  <c r="L28" i="8"/>
  <c r="K33" i="8"/>
  <c r="L33" i="8" s="1"/>
  <c r="L18" i="8"/>
  <c r="L14" i="8"/>
  <c r="K17" i="8"/>
  <c r="L17" i="8" s="1"/>
  <c r="K13" i="8"/>
  <c r="L13" i="8" s="1"/>
  <c r="L19" i="8"/>
  <c r="L15" i="8"/>
  <c r="L11" i="8"/>
  <c r="J9" i="8"/>
  <c r="L10" i="8"/>
  <c r="J299" i="8" l="1"/>
  <c r="K266" i="8"/>
  <c r="L275" i="8"/>
  <c r="L266" i="8" s="1"/>
  <c r="L55" i="8"/>
  <c r="J54" i="8"/>
  <c r="L25" i="8"/>
  <c r="L24" i="8" s="1"/>
  <c r="K24" i="8"/>
  <c r="L46" i="8"/>
  <c r="L44" i="8" s="1"/>
  <c r="K44" i="8"/>
  <c r="K55" i="8"/>
  <c r="K9" i="8"/>
  <c r="L9" i="8"/>
  <c r="I52" i="8"/>
  <c r="L52" i="8"/>
  <c r="K299" i="8" l="1"/>
  <c r="L299" i="8"/>
  <c r="K54" i="8"/>
  <c r="L54" i="8"/>
  <c r="K315" i="8" l="1"/>
  <c r="J315" i="8"/>
  <c r="L315" i="8" l="1"/>
</calcChain>
</file>

<file path=xl/sharedStrings.xml><?xml version="1.0" encoding="utf-8"?>
<sst xmlns="http://schemas.openxmlformats.org/spreadsheetml/2006/main" count="401" uniqueCount="128">
  <si>
    <t>Додаток 1</t>
  </si>
  <si>
    <t>№ з/п</t>
  </si>
  <si>
    <t>Рахунок, субрахунок</t>
  </si>
  <si>
    <t>Рік випуску (будівництва) чи дата придбання (введення в експлуатацію) та виготовлення</t>
  </si>
  <si>
    <t>Номер</t>
  </si>
  <si>
    <t>Один. вимір.</t>
  </si>
  <si>
    <t>За даними бухгалтерського обліку</t>
  </si>
  <si>
    <t>Інші відомості</t>
  </si>
  <si>
    <t>інвентарний/номенклатурний</t>
  </si>
  <si>
    <t>заводський</t>
  </si>
  <si>
    <t>паспорта</t>
  </si>
  <si>
    <t>кількість</t>
  </si>
  <si>
    <t>первісна (переоцінена) вартість</t>
  </si>
  <si>
    <t>сума зносу (накопиченої амортизації)</t>
  </si>
  <si>
    <t>балансова варітсь</t>
  </si>
  <si>
    <t>строк корисного використання</t>
  </si>
  <si>
    <t>Будинки, споруди тапередавальні пристрої</t>
  </si>
  <si>
    <t>Машини та обладнання</t>
  </si>
  <si>
    <t xml:space="preserve">Бібліотечні фонди </t>
  </si>
  <si>
    <t xml:space="preserve">Малоцінні необоротні матеріальні активи </t>
  </si>
  <si>
    <t>Білизна, постільні речі, одяг та взуття</t>
  </si>
  <si>
    <t>РАЗОМ ЗА РАХУНКОМ 111 «Інші необоротні матеріальні активи розпорядників бюджетних коштів»</t>
  </si>
  <si>
    <t xml:space="preserve">Авторські та суміжні з ними права </t>
  </si>
  <si>
    <t>Права користування природними ресурсами</t>
  </si>
  <si>
    <t>Права на знаки для товарів і послуг</t>
  </si>
  <si>
    <t>Права користування майном</t>
  </si>
  <si>
    <t>Права на об'єкти промислової власності</t>
  </si>
  <si>
    <t>Інші нематеріальні активи</t>
  </si>
  <si>
    <t>РАЗОМ ЗА РАХУНКОМ 121 «Нематеріальні активи розпорядників бюджетних коштів»</t>
  </si>
  <si>
    <t xml:space="preserve">УСЬОГО НЕОБОРОТНИХ АКТИВІВ </t>
  </si>
  <si>
    <t>шт</t>
  </si>
  <si>
    <t>___</t>
  </si>
  <si>
    <t>ТРАНСПОРТНІ ЗАСОБИ</t>
  </si>
  <si>
    <t>Тварини та багаторічні насадження</t>
  </si>
  <si>
    <t>-</t>
  </si>
  <si>
    <t>________________</t>
  </si>
  <si>
    <t>_______________</t>
  </si>
  <si>
    <t xml:space="preserve">здав </t>
  </si>
  <si>
    <t>прийняв</t>
  </si>
  <si>
    <t>матеріально-відповідальна особа закладу</t>
  </si>
  <si>
    <t>Необоротні активи</t>
  </si>
  <si>
    <t>РАЗОМ ЗА РАХУНКОМ 101 «Основні засоби та інвестиційна нерухомість розпорядників бюджетних коштів»</t>
  </si>
  <si>
    <t>Найменування, стисла характеристика та призначення об’єкта (пооб’єктно)</t>
  </si>
  <si>
    <t>до Передавального акту від "___" _____________ 2024 року</t>
  </si>
  <si>
    <t xml:space="preserve">Інструменти,  прилади та інвентар </t>
  </si>
  <si>
    <t>10141001/1</t>
  </si>
  <si>
    <t>101630052-52а</t>
  </si>
  <si>
    <t>111300008-10</t>
  </si>
  <si>
    <t>111300014-16</t>
  </si>
  <si>
    <t>111300017-19</t>
  </si>
  <si>
    <t>1113000120-25</t>
  </si>
  <si>
    <t>111300040-41</t>
  </si>
  <si>
    <t>111300043-49</t>
  </si>
  <si>
    <t>111300046-49</t>
  </si>
  <si>
    <t>111300050-59</t>
  </si>
  <si>
    <t>111300079-80</t>
  </si>
  <si>
    <t>111300081-82</t>
  </si>
  <si>
    <t>111300087-88</t>
  </si>
  <si>
    <t>111300091-92</t>
  </si>
  <si>
    <t>111300096-97</t>
  </si>
  <si>
    <t>111300102-3</t>
  </si>
  <si>
    <t>111300104-6</t>
  </si>
  <si>
    <t>111300107-8</t>
  </si>
  <si>
    <t>111300109-110</t>
  </si>
  <si>
    <t>111300127-128</t>
  </si>
  <si>
    <t>111300134-41</t>
  </si>
  <si>
    <t>111300146-150</t>
  </si>
  <si>
    <t>111300151-162</t>
  </si>
  <si>
    <t>111300163-169</t>
  </si>
  <si>
    <t>111300170-171</t>
  </si>
  <si>
    <t>111300215-221</t>
  </si>
  <si>
    <t>111300223-234</t>
  </si>
  <si>
    <t>111300235-254</t>
  </si>
  <si>
    <t>111300255-259</t>
  </si>
  <si>
    <t>111300260-262</t>
  </si>
  <si>
    <t>111300281-298</t>
  </si>
  <si>
    <t>111300338-339</t>
  </si>
  <si>
    <t>111300415-417</t>
  </si>
  <si>
    <t>111300418-428</t>
  </si>
  <si>
    <t>111300430-431</t>
  </si>
  <si>
    <t>111300342-343</t>
  </si>
  <si>
    <t>111300347-361</t>
  </si>
  <si>
    <t>111300379-380</t>
  </si>
  <si>
    <t>111300400-403</t>
  </si>
  <si>
    <t>111300437-451</t>
  </si>
  <si>
    <t>111300452-453</t>
  </si>
  <si>
    <t>111300454-471</t>
  </si>
  <si>
    <t>111300484-488</t>
  </si>
  <si>
    <t>111300493-494</t>
  </si>
  <si>
    <t>111300497-499</t>
  </si>
  <si>
    <t>111300524-525</t>
  </si>
  <si>
    <t>111300532-533</t>
  </si>
  <si>
    <t>111300537-539</t>
  </si>
  <si>
    <t>111300540-542</t>
  </si>
  <si>
    <t>111300543-545</t>
  </si>
  <si>
    <t>111300546-548</t>
  </si>
  <si>
    <t>111300501-503</t>
  </si>
  <si>
    <t>111300504-506</t>
  </si>
  <si>
    <t>111300553-562</t>
  </si>
  <si>
    <t>111300563-566</t>
  </si>
  <si>
    <t>111300567-569</t>
  </si>
  <si>
    <t>111300575-577</t>
  </si>
  <si>
    <t>111300578-580</t>
  </si>
  <si>
    <t>111300581-582</t>
  </si>
  <si>
    <t>111300605-609</t>
  </si>
  <si>
    <t>111300610-614</t>
  </si>
  <si>
    <t>111300615-619</t>
  </si>
  <si>
    <t>111300620-624</t>
  </si>
  <si>
    <t>111300625-629</t>
  </si>
  <si>
    <t>111300630-634</t>
  </si>
  <si>
    <t>111380001-2</t>
  </si>
  <si>
    <t>1113001/1</t>
  </si>
  <si>
    <t>1113002/1</t>
  </si>
  <si>
    <t>1113003/1</t>
  </si>
  <si>
    <t>1113004/1</t>
  </si>
  <si>
    <t xml:space="preserve">Підписи комісії з приймання- передачі: </t>
  </si>
  <si>
    <t>Голова комісії</t>
  </si>
  <si>
    <t>Члени комісії :</t>
  </si>
  <si>
    <t>_____________</t>
  </si>
  <si>
    <t>1113005/1</t>
  </si>
  <si>
    <t xml:space="preserve">А.П. Зубова </t>
  </si>
  <si>
    <t xml:space="preserve">В.М. Вадюнка </t>
  </si>
  <si>
    <t xml:space="preserve">О.В. Команова </t>
  </si>
  <si>
    <t xml:space="preserve">С.О. Столяренко </t>
  </si>
  <si>
    <t xml:space="preserve">В.Р. Петруша </t>
  </si>
  <si>
    <t xml:space="preserve"> С.М. Гаврилович </t>
  </si>
  <si>
    <t xml:space="preserve">В.О. Гришачкіна </t>
  </si>
  <si>
    <t xml:space="preserve">В.П. Демченко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</si>
</sst>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\ _г_р_н_._-;\-* #,##0\ _г_р_н_._-;_-* &quot;-&quot;\ _г_р_н_._-;_-@_-"/>
    <numFmt numFmtId="166" formatCode="_-* #,##0.00\ _г_р_н_._-;\-* #,##0.00\ _г_р_н_._-;_-* &quot;-&quot;??\ _г_р_н_._-;_-@_-"/>
    <numFmt numFmtId="167" formatCode="_-* #,##0.00_р_._-;\-* #,##0.00_р_._-;_-* &quot;-&quot;_р_._-;_-@_-"/>
    <numFmt numFmtId="168" formatCode="0.0"/>
    <numFmt numFmtId="169" formatCode="#,##0.00_ ;\-#,##0.00\ "/>
  </numFmts>
  <fonts count="1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 Cyrr"/>
      <charset val="204"/>
    </font>
    <font>
      <sz val="10"/>
      <name val="Arial Cyrr"/>
      <charset val="204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 Cyr"/>
      <charset val="204"/>
    </font>
    <font>
      <sz val="9.5"/>
      <color indexed="8"/>
      <name val="Arial Cyr"/>
      <charset val="204"/>
    </font>
    <font>
      <sz val="9.5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3" fillId="0" borderId="0" applyFont="0" applyFill="0" applyBorder="0" applyAlignment="0" applyProtection="0"/>
    <xf numFmtId="0" fontId="3" fillId="0" borderId="0"/>
  </cellStyleXfs>
  <cellXfs count="109">
    <xf numFmtId="0" fontId="0" fillId="0" borderId="0" xfId="0"/>
    <xf numFmtId="0" fontId="1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wrapText="1"/>
    </xf>
    <xf numFmtId="164" fontId="2" fillId="0" borderId="7" xfId="1" applyNumberFormat="1" applyFont="1" applyBorder="1" applyAlignment="1">
      <alignment horizontal="center" vertical="center"/>
    </xf>
    <xf numFmtId="167" fontId="1" fillId="0" borderId="7" xfId="1" applyNumberFormat="1" applyFont="1" applyBorder="1"/>
    <xf numFmtId="2" fontId="2" fillId="0" borderId="7" xfId="0" applyNumberFormat="1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164" fontId="1" fillId="0" borderId="7" xfId="0" applyNumberFormat="1" applyFont="1" applyBorder="1" applyAlignment="1">
      <alignment horizontal="center" wrapText="1"/>
    </xf>
    <xf numFmtId="169" fontId="1" fillId="0" borderId="7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2" fontId="4" fillId="0" borderId="7" xfId="0" applyNumberFormat="1" applyFont="1" applyBorder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7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 vertical="top" wrapText="1"/>
    </xf>
    <xf numFmtId="17" fontId="8" fillId="0" borderId="7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0" fillId="0" borderId="0" xfId="0" applyFont="1"/>
    <xf numFmtId="169" fontId="1" fillId="0" borderId="7" xfId="1" applyNumberFormat="1" applyFont="1" applyBorder="1" applyAlignment="1">
      <alignment horizontal="center" vertical="top"/>
    </xf>
    <xf numFmtId="0" fontId="11" fillId="0" borderId="7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2" fontId="1" fillId="0" borderId="7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left" wrapText="1"/>
    </xf>
    <xf numFmtId="0" fontId="2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0" fontId="12" fillId="0" borderId="7" xfId="0" applyFont="1" applyBorder="1" applyAlignment="1">
      <alignment horizontal="center" wrapText="1"/>
    </xf>
    <xf numFmtId="0" fontId="13" fillId="0" borderId="7" xfId="0" applyFont="1" applyBorder="1" applyAlignment="1">
      <alignment horizontal="center"/>
    </xf>
    <xf numFmtId="0" fontId="11" fillId="0" borderId="7" xfId="0" applyFont="1" applyBorder="1" applyAlignment="1">
      <alignment horizontal="center" wrapText="1"/>
    </xf>
    <xf numFmtId="0" fontId="11" fillId="0" borderId="7" xfId="0" applyFont="1" applyBorder="1" applyAlignment="1">
      <alignment horizontal="center" vertical="center" wrapText="1"/>
    </xf>
    <xf numFmtId="17" fontId="11" fillId="0" borderId="7" xfId="0" applyNumberFormat="1" applyFont="1" applyBorder="1" applyAlignment="1">
      <alignment horizontal="center" wrapText="1"/>
    </xf>
    <xf numFmtId="0" fontId="5" fillId="0" borderId="0" xfId="0" applyFont="1" applyBorder="1"/>
    <xf numFmtId="0" fontId="0" fillId="0" borderId="0" xfId="0" applyFont="1"/>
    <xf numFmtId="0" fontId="0" fillId="0" borderId="0" xfId="0" applyFont="1" applyAlignment="1">
      <alignment wrapText="1"/>
    </xf>
    <xf numFmtId="166" fontId="1" fillId="0" borderId="7" xfId="0" applyNumberFormat="1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7" xfId="0" applyFont="1" applyBorder="1" applyAlignment="1">
      <alignment horizontal="center"/>
    </xf>
    <xf numFmtId="17" fontId="0" fillId="0" borderId="7" xfId="0" applyNumberFormat="1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2" fillId="0" borderId="7" xfId="0" applyNumberFormat="1" applyFont="1" applyBorder="1" applyAlignment="1">
      <alignment horizontal="center" wrapText="1"/>
    </xf>
    <xf numFmtId="0" fontId="0" fillId="0" borderId="7" xfId="0" applyFont="1" applyFill="1" applyBorder="1" applyAlignment="1">
      <alignment horizontal="center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/>
    <xf numFmtId="0" fontId="0" fillId="0" borderId="0" xfId="0" applyFont="1" applyAlignment="1">
      <alignment horizontal="left"/>
    </xf>
    <xf numFmtId="0" fontId="7" fillId="0" borderId="7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top"/>
    </xf>
    <xf numFmtId="0" fontId="2" fillId="0" borderId="7" xfId="0" applyFont="1" applyBorder="1" applyAlignment="1">
      <alignment horizontal="center" wrapText="1"/>
    </xf>
    <xf numFmtId="0" fontId="0" fillId="0" borderId="0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2" fontId="1" fillId="0" borderId="7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left" wrapText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horizontal="center" wrapText="1"/>
    </xf>
    <xf numFmtId="0" fontId="0" fillId="0" borderId="6" xfId="0" applyFont="1" applyBorder="1" applyAlignment="1">
      <alignment wrapText="1"/>
    </xf>
    <xf numFmtId="0" fontId="1" fillId="0" borderId="4" xfId="0" applyFont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1" fillId="0" borderId="5" xfId="0" applyFont="1" applyBorder="1" applyAlignment="1">
      <alignment horizontal="right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textRotation="90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 wrapText="1"/>
    </xf>
  </cellXfs>
  <cellStyles count="3">
    <cellStyle name="Звичайний" xfId="0" builtinId="0"/>
    <cellStyle name="Обычный 2" xfId="2" xr:uid="{F5FF2870-DEA2-491D-972E-91394737FD3A}"/>
    <cellStyle name="Фінансовий [0]" xfId="1" builtinId="6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&#1073;&#1091;&#1093;&#1075;&#1072;&#1083;&#1090;&#1077;&#1088;&#1110;&#1103;%20&#1083;&#1077;&#1085;&#1072;/&#1054;&#1073;&#1110;&#1075;&#1086;&#1074;&#1110;%20&#1074;&#1110;&#1076;&#1086;&#1084;&#1086;&#1089;&#1090;&#1110;%20&#1087;&#1086;%20&#1058;&#1052;&#1062;%20&#1085;&#1086;&#1074;&#1099;/&#1058;&#1052;&#1062;%202024/&#1044;&#1053;&#1047;/&#1044;&#1053;&#1047;%20&#1063;&#1077;&#1088;&#1074;&#1086;&#1085;&#1072;%20&#1096;&#1072;&#1087;&#1086;&#1095;&#1082;&#1072;%20%20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13"/>
      <sheetName val="1014"/>
      <sheetName val="1014 1"/>
      <sheetName val="1016"/>
      <sheetName val="1113"/>
      <sheetName val="1113 1"/>
      <sheetName val="1114"/>
    </sheetNames>
    <sheetDataSet>
      <sheetData sheetId="0">
        <row r="4">
          <cell r="B4" t="str">
            <v>Будинок д/садка</v>
          </cell>
          <cell r="AO4">
            <v>1</v>
          </cell>
          <cell r="AP4">
            <v>231953</v>
          </cell>
        </row>
        <row r="5">
          <cell r="B5" t="str">
            <v>Літня кухня</v>
          </cell>
          <cell r="AO5">
            <v>1</v>
          </cell>
          <cell r="AP5">
            <v>21078.2</v>
          </cell>
        </row>
        <row r="6">
          <cell r="B6" t="str">
            <v>Сарай</v>
          </cell>
          <cell r="AO6">
            <v>1</v>
          </cell>
          <cell r="AP6">
            <v>2523.4</v>
          </cell>
        </row>
        <row r="7">
          <cell r="B7" t="str">
            <v>Котельня</v>
          </cell>
          <cell r="AO7">
            <v>1</v>
          </cell>
          <cell r="AP7">
            <v>3468.3</v>
          </cell>
        </row>
        <row r="8">
          <cell r="B8" t="str">
            <v>Туалет</v>
          </cell>
          <cell r="AO8">
            <v>1</v>
          </cell>
          <cell r="AP8">
            <v>345.4</v>
          </cell>
        </row>
        <row r="9">
          <cell r="B9" t="str">
            <v>Павильйон</v>
          </cell>
          <cell r="AO9">
            <v>1</v>
          </cell>
          <cell r="AP9">
            <v>34763</v>
          </cell>
        </row>
        <row r="10">
          <cell r="B10" t="str">
            <v>Підвал</v>
          </cell>
          <cell r="AO10">
            <v>1</v>
          </cell>
          <cell r="AP10">
            <v>3119.6</v>
          </cell>
        </row>
        <row r="11">
          <cell r="B11" t="str">
            <v>Огорожа металева</v>
          </cell>
          <cell r="AO11">
            <v>1</v>
          </cell>
          <cell r="AP11">
            <v>1922.8</v>
          </cell>
        </row>
        <row r="12">
          <cell r="B12" t="str">
            <v>Колодязь</v>
          </cell>
          <cell r="AO12">
            <v>1</v>
          </cell>
          <cell r="AP12">
            <v>345.4</v>
          </cell>
        </row>
        <row r="13">
          <cell r="B13" t="str">
            <v>Ігровий комплекс</v>
          </cell>
          <cell r="AO13">
            <v>1</v>
          </cell>
          <cell r="AP13">
            <v>28900</v>
          </cell>
        </row>
        <row r="14">
          <cell r="B14" t="str">
            <v>Гойдалка металева</v>
          </cell>
          <cell r="AO14">
            <v>1</v>
          </cell>
          <cell r="AP14">
            <v>7900</v>
          </cell>
        </row>
        <row r="15">
          <cell r="B15" t="str">
            <v>Набір Веселка</v>
          </cell>
          <cell r="AO15">
            <v>1</v>
          </cell>
          <cell r="AP15">
            <v>13721</v>
          </cell>
        </row>
        <row r="16">
          <cell r="B16" t="str">
            <v>МАФ дитячий ігровий павильйон</v>
          </cell>
          <cell r="AO16">
            <v>1</v>
          </cell>
          <cell r="AP16">
            <v>25796</v>
          </cell>
        </row>
      </sheetData>
      <sheetData sheetId="1">
        <row r="4">
          <cell r="B4" t="str">
            <v>Піаніно</v>
          </cell>
          <cell r="AO4">
            <v>1</v>
          </cell>
          <cell r="AP4">
            <v>1717</v>
          </cell>
        </row>
        <row r="5">
          <cell r="B5" t="str">
            <v>Музичний центр Самсунг</v>
          </cell>
          <cell r="AO5">
            <v>1</v>
          </cell>
          <cell r="AP5">
            <v>1789.7</v>
          </cell>
        </row>
        <row r="6">
          <cell r="B6" t="str">
            <v xml:space="preserve">Проектор мультимедійний </v>
          </cell>
          <cell r="AO6">
            <v>1</v>
          </cell>
          <cell r="AP6">
            <v>4450.6000000000004</v>
          </cell>
        </row>
        <row r="7">
          <cell r="B7" t="str">
            <v>Пральна машина</v>
          </cell>
          <cell r="AO7">
            <v>1</v>
          </cell>
          <cell r="AP7">
            <v>3094.3</v>
          </cell>
        </row>
        <row r="8">
          <cell r="B8" t="str">
            <v>Холодильник Атлант</v>
          </cell>
          <cell r="AO8">
            <v>1</v>
          </cell>
          <cell r="AP8">
            <v>3289</v>
          </cell>
        </row>
        <row r="9">
          <cell r="B9" t="str">
            <v>Принтер МФУ Canon</v>
          </cell>
          <cell r="AO9">
            <v>1</v>
          </cell>
          <cell r="AP9">
            <v>1105.5</v>
          </cell>
        </row>
        <row r="10">
          <cell r="B10" t="str">
            <v>Холодильник Атлант</v>
          </cell>
          <cell r="AO10">
            <v>1</v>
          </cell>
          <cell r="AP10">
            <v>3269.2</v>
          </cell>
        </row>
        <row r="11">
          <cell r="B11" t="str">
            <v>Плита промислова</v>
          </cell>
          <cell r="AO11">
            <v>1</v>
          </cell>
          <cell r="AP11">
            <v>8266.06</v>
          </cell>
        </row>
        <row r="12">
          <cell r="B12" t="str">
            <v>Витяжка промислова</v>
          </cell>
          <cell r="AO12">
            <v>1</v>
          </cell>
          <cell r="AP12">
            <v>3850</v>
          </cell>
        </row>
        <row r="13">
          <cell r="B13" t="str">
            <v xml:space="preserve">Ноутбук </v>
          </cell>
          <cell r="AO13">
            <v>1</v>
          </cell>
          <cell r="AP13">
            <v>3850</v>
          </cell>
        </row>
        <row r="14">
          <cell r="B14" t="str">
            <v>Електром’ясорубка</v>
          </cell>
          <cell r="AO14">
            <v>1</v>
          </cell>
          <cell r="AP14">
            <v>18700</v>
          </cell>
        </row>
        <row r="15">
          <cell r="B15" t="str">
            <v>Комп’ютер</v>
          </cell>
          <cell r="AO15">
            <v>1</v>
          </cell>
          <cell r="AP15">
            <v>5016</v>
          </cell>
        </row>
        <row r="16">
          <cell r="B16" t="str">
            <v>комп’ютер учня ЕОМ</v>
          </cell>
          <cell r="AO16">
            <v>1</v>
          </cell>
          <cell r="AP16">
            <v>2936</v>
          </cell>
        </row>
      </sheetData>
      <sheetData sheetId="2">
        <row r="4">
          <cell r="B4" t="str">
            <v>Генератор GUCBIR</v>
          </cell>
          <cell r="AO4">
            <v>1</v>
          </cell>
          <cell r="AP4">
            <v>48000</v>
          </cell>
        </row>
        <row r="5">
          <cell r="B5" t="str">
            <v>Пральна машина BOSCH WAN28263UA</v>
          </cell>
          <cell r="AO5">
            <v>1</v>
          </cell>
          <cell r="AP5">
            <v>22096</v>
          </cell>
        </row>
        <row r="6">
          <cell r="B6" t="str">
            <v xml:space="preserve">ноутбук </v>
          </cell>
          <cell r="AO6">
            <v>3</v>
          </cell>
          <cell r="AP6">
            <v>70452.09</v>
          </cell>
        </row>
        <row r="7">
          <cell r="B7" t="str">
            <v>Котел твердопаливний Vezus PROM 50 кВт</v>
          </cell>
          <cell r="AO7">
            <v>1</v>
          </cell>
          <cell r="AP7">
            <v>77830</v>
          </cell>
        </row>
      </sheetData>
      <sheetData sheetId="3">
        <row r="4">
          <cell r="B4" t="str">
            <v xml:space="preserve">Газонокосилка </v>
          </cell>
          <cell r="AO4">
            <v>1</v>
          </cell>
          <cell r="AP4">
            <v>3443</v>
          </cell>
        </row>
        <row r="5">
          <cell r="B5" t="str">
            <v>Стінка дит з 5-ти елем</v>
          </cell>
          <cell r="AO5">
            <v>1</v>
          </cell>
          <cell r="AP5">
            <v>3630</v>
          </cell>
        </row>
        <row r="6">
          <cell r="B6" t="str">
            <v>Ліжко дит 3-ярусне</v>
          </cell>
          <cell r="AO6">
            <v>2</v>
          </cell>
          <cell r="AP6">
            <v>4620</v>
          </cell>
        </row>
        <row r="7">
          <cell r="B7" t="str">
            <v>Мийка 2-х секційна</v>
          </cell>
          <cell r="AO7">
            <v>1</v>
          </cell>
          <cell r="AP7">
            <v>3740</v>
          </cell>
        </row>
        <row r="8">
          <cell r="B8" t="str">
            <v>Водопровід</v>
          </cell>
          <cell r="AO8">
            <v>1</v>
          </cell>
          <cell r="AP8">
            <v>3690.5</v>
          </cell>
        </row>
      </sheetData>
      <sheetData sheetId="4">
        <row r="4">
          <cell r="B4" t="str">
            <v>Подушка</v>
          </cell>
          <cell r="AV4">
            <v>11</v>
          </cell>
          <cell r="AW4">
            <v>66</v>
          </cell>
        </row>
        <row r="6">
          <cell r="B6" t="str">
            <v>Пилесос самсунг</v>
          </cell>
          <cell r="AV6">
            <v>1</v>
          </cell>
          <cell r="AW6">
            <v>670</v>
          </cell>
        </row>
        <row r="7">
          <cell r="B7" t="str">
            <v>Екран</v>
          </cell>
          <cell r="AV7">
            <v>1</v>
          </cell>
          <cell r="AW7">
            <v>450</v>
          </cell>
        </row>
        <row r="8">
          <cell r="B8" t="str">
            <v>Вогнегасник</v>
          </cell>
          <cell r="AV8">
            <v>1</v>
          </cell>
          <cell r="AW8">
            <v>175</v>
          </cell>
        </row>
        <row r="9">
          <cell r="B9" t="str">
            <v>Сейф</v>
          </cell>
          <cell r="AV9">
            <v>1</v>
          </cell>
          <cell r="AW9">
            <v>140</v>
          </cell>
        </row>
        <row r="11">
          <cell r="B11" t="str">
            <v>Стільці офісні</v>
          </cell>
          <cell r="AV11">
            <v>3</v>
          </cell>
          <cell r="AW11">
            <v>450</v>
          </cell>
        </row>
        <row r="12">
          <cell r="B12" t="str">
            <v>Телефон</v>
          </cell>
          <cell r="AV12">
            <v>1</v>
          </cell>
          <cell r="AW12">
            <v>50</v>
          </cell>
        </row>
        <row r="13">
          <cell r="B13" t="str">
            <v>Поличка для книг</v>
          </cell>
          <cell r="AV13">
            <v>1</v>
          </cell>
          <cell r="AW13">
            <v>25</v>
          </cell>
        </row>
        <row r="14">
          <cell r="B14" t="str">
            <v>Дит куточок природи</v>
          </cell>
          <cell r="AV14">
            <v>1</v>
          </cell>
          <cell r="AW14">
            <v>700</v>
          </cell>
        </row>
        <row r="15">
          <cell r="B15" t="str">
            <v>Каструля нерж</v>
          </cell>
          <cell r="AV15">
            <v>3</v>
          </cell>
          <cell r="AW15">
            <v>110</v>
          </cell>
        </row>
        <row r="16">
          <cell r="B16" t="str">
            <v>Ополоник</v>
          </cell>
          <cell r="AV16">
            <v>3</v>
          </cell>
          <cell r="AW16">
            <v>20.5</v>
          </cell>
        </row>
        <row r="17">
          <cell r="B17" t="str">
            <v>Ніж</v>
          </cell>
          <cell r="AV17">
            <v>5</v>
          </cell>
          <cell r="AW17">
            <v>30</v>
          </cell>
        </row>
        <row r="18">
          <cell r="B18" t="str">
            <v>Відро пластм</v>
          </cell>
          <cell r="AV18">
            <v>1</v>
          </cell>
          <cell r="AW18">
            <v>6.5</v>
          </cell>
        </row>
        <row r="19">
          <cell r="B19" t="str">
            <v>Чайник</v>
          </cell>
          <cell r="AV19">
            <v>1</v>
          </cell>
          <cell r="AW19">
            <v>40</v>
          </cell>
        </row>
        <row r="20">
          <cell r="B20" t="str">
            <v>Совок для сміття</v>
          </cell>
          <cell r="AV20">
            <v>1</v>
          </cell>
          <cell r="AW20">
            <v>3</v>
          </cell>
        </row>
        <row r="21">
          <cell r="B21" t="str">
            <v>Миска пластм</v>
          </cell>
          <cell r="AV21">
            <v>4</v>
          </cell>
          <cell r="AW21">
            <v>37</v>
          </cell>
        </row>
        <row r="22">
          <cell r="B22" t="str">
            <v>Миска емал</v>
          </cell>
          <cell r="AV22">
            <v>1</v>
          </cell>
          <cell r="AW22">
            <v>79</v>
          </cell>
        </row>
        <row r="23">
          <cell r="B23" t="str">
            <v>Ложка десерт</v>
          </cell>
          <cell r="AV23">
            <v>10</v>
          </cell>
          <cell r="AW23">
            <v>60</v>
          </cell>
        </row>
        <row r="24">
          <cell r="B24" t="str">
            <v>Лоток для ложок</v>
          </cell>
          <cell r="AV24">
            <v>2</v>
          </cell>
          <cell r="AW24">
            <v>20</v>
          </cell>
        </row>
        <row r="25">
          <cell r="B25" t="str">
            <v>Виделка</v>
          </cell>
          <cell r="AV25">
            <v>12</v>
          </cell>
          <cell r="AW25">
            <v>54</v>
          </cell>
        </row>
        <row r="26">
          <cell r="B26" t="str">
            <v>Термометр для холод</v>
          </cell>
          <cell r="AV26">
            <v>2</v>
          </cell>
          <cell r="AW26">
            <v>20</v>
          </cell>
        </row>
        <row r="27">
          <cell r="B27" t="str">
            <v>Стіл дитячий трикутний</v>
          </cell>
          <cell r="AV27">
            <v>12</v>
          </cell>
          <cell r="AW27">
            <v>2115</v>
          </cell>
        </row>
        <row r="28">
          <cell r="B28" t="str">
            <v>Каструля алюм 8</v>
          </cell>
          <cell r="AV28">
            <v>2</v>
          </cell>
          <cell r="AW28">
            <v>20</v>
          </cell>
        </row>
        <row r="29">
          <cell r="B29" t="str">
            <v>Каструля алюм 15</v>
          </cell>
          <cell r="AV29">
            <v>1</v>
          </cell>
          <cell r="AW29">
            <v>170</v>
          </cell>
        </row>
        <row r="30">
          <cell r="B30" t="str">
            <v>Каструля алюм 6,4,3</v>
          </cell>
          <cell r="AV30">
            <v>3</v>
          </cell>
          <cell r="AW30">
            <v>250</v>
          </cell>
        </row>
        <row r="31">
          <cell r="B31" t="str">
            <v>Ножі</v>
          </cell>
          <cell r="AV31">
            <v>4</v>
          </cell>
          <cell r="AW31">
            <v>4</v>
          </cell>
        </row>
        <row r="32">
          <cell r="B32" t="str">
            <v>Каструля</v>
          </cell>
          <cell r="AV32">
            <v>9</v>
          </cell>
          <cell r="AW32">
            <v>104</v>
          </cell>
        </row>
        <row r="33">
          <cell r="B33" t="str">
            <v>Виделка нерж</v>
          </cell>
          <cell r="AV33">
            <v>20</v>
          </cell>
          <cell r="AW33">
            <v>60</v>
          </cell>
        </row>
        <row r="35">
          <cell r="B35" t="str">
            <v>Ложка нерж</v>
          </cell>
          <cell r="AV35">
            <v>20</v>
          </cell>
          <cell r="AW35">
            <v>29</v>
          </cell>
        </row>
        <row r="37">
          <cell r="B37" t="str">
            <v>Кастрюля ем 6 л</v>
          </cell>
          <cell r="AV37">
            <v>1</v>
          </cell>
          <cell r="AW37">
            <v>40</v>
          </cell>
        </row>
        <row r="38">
          <cell r="B38" t="str">
            <v>Кастрюля ем 5 л</v>
          </cell>
          <cell r="AV38">
            <v>2</v>
          </cell>
          <cell r="AW38">
            <v>150</v>
          </cell>
        </row>
        <row r="39">
          <cell r="B39" t="str">
            <v>Кастрюля ем 9 л</v>
          </cell>
          <cell r="AV39">
            <v>2</v>
          </cell>
          <cell r="AW39">
            <v>60</v>
          </cell>
        </row>
        <row r="40">
          <cell r="B40" t="str">
            <v>Ваги електронні</v>
          </cell>
          <cell r="AV40">
            <v>1</v>
          </cell>
          <cell r="AW40">
            <v>350</v>
          </cell>
        </row>
        <row r="41">
          <cell r="B41" t="str">
            <v>Водонагрівач</v>
          </cell>
          <cell r="AV41">
            <v>1</v>
          </cell>
          <cell r="AW41">
            <v>995</v>
          </cell>
        </row>
        <row r="43">
          <cell r="B43" t="str">
            <v>Стіл оцинк</v>
          </cell>
          <cell r="AV43">
            <v>2</v>
          </cell>
          <cell r="AW43">
            <v>20</v>
          </cell>
        </row>
        <row r="44">
          <cell r="B44" t="str">
            <v>Поличка для сушки каструль</v>
          </cell>
          <cell r="AV44">
            <v>1</v>
          </cell>
          <cell r="AW44">
            <v>25</v>
          </cell>
        </row>
        <row r="45">
          <cell r="B45" t="str">
            <v>Стілець офісний</v>
          </cell>
          <cell r="AV45">
            <v>1</v>
          </cell>
          <cell r="AW45">
            <v>150</v>
          </cell>
        </row>
        <row r="46">
          <cell r="B46" t="str">
            <v>Графин</v>
          </cell>
          <cell r="AV46">
            <v>2</v>
          </cell>
          <cell r="AW46">
            <v>96</v>
          </cell>
        </row>
        <row r="47">
          <cell r="B47" t="str">
            <v>Бочка харч 50л</v>
          </cell>
          <cell r="AV47">
            <v>1</v>
          </cell>
          <cell r="AW47">
            <v>334</v>
          </cell>
        </row>
        <row r="48">
          <cell r="B48" t="str">
            <v>Бочка харч 40л</v>
          </cell>
          <cell r="AV48">
            <v>1</v>
          </cell>
          <cell r="AW48">
            <v>303</v>
          </cell>
        </row>
        <row r="49">
          <cell r="B49" t="str">
            <v>Миска нержав</v>
          </cell>
          <cell r="AV49">
            <v>1</v>
          </cell>
          <cell r="AW49">
            <v>67</v>
          </cell>
        </row>
        <row r="50">
          <cell r="B50" t="str">
            <v>Миска нержав</v>
          </cell>
          <cell r="AV50">
            <v>1</v>
          </cell>
          <cell r="AW50">
            <v>70</v>
          </cell>
        </row>
        <row r="51">
          <cell r="B51" t="str">
            <v>Миска пласт</v>
          </cell>
          <cell r="AV51">
            <v>2</v>
          </cell>
          <cell r="AW51">
            <v>56</v>
          </cell>
        </row>
        <row r="52">
          <cell r="B52" t="str">
            <v>Тарілка мілка (чорн обод)</v>
          </cell>
          <cell r="AV52">
            <v>14</v>
          </cell>
          <cell r="AW52">
            <v>287</v>
          </cell>
        </row>
        <row r="54">
          <cell r="B54" t="str">
            <v>Вогнегасник</v>
          </cell>
          <cell r="AV54">
            <v>1</v>
          </cell>
          <cell r="AW54">
            <v>175</v>
          </cell>
        </row>
        <row r="55">
          <cell r="B55" t="str">
            <v>Карниз</v>
          </cell>
          <cell r="AV55">
            <v>2</v>
          </cell>
          <cell r="AW55">
            <v>8</v>
          </cell>
        </row>
        <row r="56">
          <cell r="B56" t="str">
            <v xml:space="preserve">Стілець білий </v>
          </cell>
          <cell r="AV56">
            <v>3</v>
          </cell>
          <cell r="AW56">
            <v>27</v>
          </cell>
        </row>
        <row r="57">
          <cell r="B57" t="str">
            <v>Стілець барний</v>
          </cell>
          <cell r="AV57">
            <v>2</v>
          </cell>
          <cell r="AW57">
            <v>1900</v>
          </cell>
        </row>
        <row r="58">
          <cell r="B58" t="str">
            <v>Кухня Грета</v>
          </cell>
          <cell r="AV58">
            <v>2</v>
          </cell>
          <cell r="AW58">
            <v>2220</v>
          </cell>
        </row>
        <row r="59">
          <cell r="B59" t="str">
            <v>Столешниця Галактика 2,5м</v>
          </cell>
          <cell r="AV59">
            <v>1</v>
          </cell>
          <cell r="AW59">
            <v>1580</v>
          </cell>
        </row>
        <row r="60">
          <cell r="B60" t="str">
            <v>Тумба франческа 2018</v>
          </cell>
          <cell r="AV60">
            <v>1</v>
          </cell>
          <cell r="AW60">
            <v>1470</v>
          </cell>
        </row>
        <row r="61">
          <cell r="B61" t="str">
            <v>Сместитель 2018</v>
          </cell>
          <cell r="AV61">
            <v>1</v>
          </cell>
          <cell r="AW61">
            <v>1850</v>
          </cell>
        </row>
        <row r="62">
          <cell r="B62" t="str">
            <v>Мийка 2018</v>
          </cell>
          <cell r="AV62">
            <v>1</v>
          </cell>
          <cell r="AW62">
            <v>1440</v>
          </cell>
        </row>
        <row r="63">
          <cell r="B63" t="str">
            <v>Стіл п/мийку</v>
          </cell>
          <cell r="AV63">
            <v>1</v>
          </cell>
          <cell r="AW63">
            <v>690</v>
          </cell>
        </row>
        <row r="64">
          <cell r="B64" t="str">
            <v>Стіл кухонний</v>
          </cell>
          <cell r="AV64">
            <v>1</v>
          </cell>
          <cell r="AW64">
            <v>930</v>
          </cell>
        </row>
        <row r="65">
          <cell r="B65" t="str">
            <v>Столешниця 3м</v>
          </cell>
          <cell r="AV65">
            <v>1</v>
          </cell>
          <cell r="AW65">
            <v>1826</v>
          </cell>
        </row>
        <row r="66">
          <cell r="B66" t="str">
            <v>Контейнер 23л</v>
          </cell>
          <cell r="AV66">
            <v>1</v>
          </cell>
          <cell r="AW66">
            <v>210</v>
          </cell>
        </row>
        <row r="67">
          <cell r="B67" t="str">
            <v>Половник</v>
          </cell>
          <cell r="AV67">
            <v>1</v>
          </cell>
          <cell r="AW67">
            <v>130</v>
          </cell>
        </row>
        <row r="69">
          <cell r="B69" t="str">
            <v>Миска керамічна (смородина)</v>
          </cell>
          <cell r="AV69">
            <v>12</v>
          </cell>
          <cell r="AW69">
            <v>228</v>
          </cell>
        </row>
        <row r="70">
          <cell r="B70" t="str">
            <v>Портативна стереосистема</v>
          </cell>
          <cell r="AV70">
            <v>1</v>
          </cell>
          <cell r="AW70">
            <v>950</v>
          </cell>
        </row>
        <row r="71">
          <cell r="B71" t="str">
            <v>Кеглі набір</v>
          </cell>
          <cell r="AV71">
            <v>1</v>
          </cell>
          <cell r="AW71">
            <v>34</v>
          </cell>
        </row>
        <row r="72">
          <cell r="B72" t="str">
            <v>Шарики для сухого басейну</v>
          </cell>
          <cell r="AV72">
            <v>3</v>
          </cell>
          <cell r="AW72">
            <v>234</v>
          </cell>
        </row>
        <row r="73">
          <cell r="B73" t="str">
            <v>Кеглі набір</v>
          </cell>
          <cell r="AV73">
            <v>1</v>
          </cell>
          <cell r="AW73">
            <v>44</v>
          </cell>
        </row>
        <row r="74">
          <cell r="B74" t="str">
            <v>Кеглі набір</v>
          </cell>
          <cell r="AV74">
            <v>1</v>
          </cell>
          <cell r="AW74">
            <v>52</v>
          </cell>
        </row>
        <row r="75">
          <cell r="B75" t="str">
            <v>Ракетки тенісні</v>
          </cell>
          <cell r="AV75">
            <v>2</v>
          </cell>
          <cell r="AW75">
            <v>60</v>
          </cell>
        </row>
        <row r="76">
          <cell r="B76" t="str">
            <v>Прапорці України</v>
          </cell>
          <cell r="AV76">
            <v>50</v>
          </cell>
          <cell r="AW76">
            <v>250</v>
          </cell>
        </row>
        <row r="78">
          <cell r="B78" t="str">
            <v>Басейн надувний</v>
          </cell>
          <cell r="AV78">
            <v>1</v>
          </cell>
          <cell r="AW78">
            <v>250</v>
          </cell>
        </row>
        <row r="80">
          <cell r="B80" t="str">
            <v>М’яч дит</v>
          </cell>
          <cell r="AV80">
            <v>8</v>
          </cell>
          <cell r="AW80">
            <v>48</v>
          </cell>
        </row>
        <row r="81">
          <cell r="B81" t="str">
            <v>Стілець офісний</v>
          </cell>
          <cell r="AV81">
            <v>1</v>
          </cell>
          <cell r="AW81">
            <v>150</v>
          </cell>
        </row>
        <row r="82">
          <cell r="B82" t="str">
            <v>Карниз потолоч 7м</v>
          </cell>
          <cell r="AV82">
            <v>1</v>
          </cell>
          <cell r="AW82">
            <v>140</v>
          </cell>
        </row>
        <row r="83">
          <cell r="B83" t="str">
            <v>Карниз потолоч двійний</v>
          </cell>
          <cell r="AV83">
            <v>1</v>
          </cell>
          <cell r="AW83">
            <v>155</v>
          </cell>
        </row>
        <row r="85">
          <cell r="B85" t="str">
            <v>Круги обручі</v>
          </cell>
          <cell r="AV85">
            <v>5</v>
          </cell>
          <cell r="AW85">
            <v>25</v>
          </cell>
        </row>
        <row r="86">
          <cell r="B86" t="str">
            <v>Футбол м’яч</v>
          </cell>
          <cell r="AV86">
            <v>12</v>
          </cell>
          <cell r="AW86">
            <v>480</v>
          </cell>
        </row>
        <row r="87">
          <cell r="B87" t="str">
            <v>М’яч</v>
          </cell>
          <cell r="AV87">
            <v>7</v>
          </cell>
          <cell r="AW87">
            <v>70</v>
          </cell>
        </row>
        <row r="88">
          <cell r="B88" t="str">
            <v>Лава</v>
          </cell>
          <cell r="AV88">
            <v>2</v>
          </cell>
          <cell r="AW88">
            <v>40</v>
          </cell>
        </row>
        <row r="90">
          <cell r="B90" t="str">
            <v>Шафа книжна жовта</v>
          </cell>
          <cell r="AV90">
            <v>1</v>
          </cell>
          <cell r="AW90">
            <v>30</v>
          </cell>
        </row>
        <row r="107">
          <cell r="B107" t="str">
            <v>Ліжко дитяче</v>
          </cell>
          <cell r="AV107">
            <v>7</v>
          </cell>
          <cell r="AW107">
            <v>2940</v>
          </cell>
        </row>
        <row r="108">
          <cell r="B108" t="str">
            <v>Карниз потолоч 3,5</v>
          </cell>
          <cell r="AV108">
            <v>1</v>
          </cell>
          <cell r="AW108">
            <v>36</v>
          </cell>
        </row>
        <row r="109">
          <cell r="B109" t="str">
            <v>Матрац</v>
          </cell>
          <cell r="AV109">
            <v>2</v>
          </cell>
          <cell r="AW109">
            <v>16</v>
          </cell>
        </row>
        <row r="110">
          <cell r="B110" t="str">
            <v>Стіл дит квітка</v>
          </cell>
          <cell r="AV110">
            <v>20</v>
          </cell>
          <cell r="AW110">
            <v>6500</v>
          </cell>
        </row>
        <row r="111">
          <cell r="B111" t="str">
            <v>Стільці дитячі білі</v>
          </cell>
          <cell r="AV111">
            <v>5</v>
          </cell>
          <cell r="AW111">
            <v>45</v>
          </cell>
        </row>
        <row r="112">
          <cell r="B112" t="str">
            <v>Тумба-ліжко 3-ярусне</v>
          </cell>
          <cell r="AV112">
            <v>3</v>
          </cell>
          <cell r="AW112">
            <v>150</v>
          </cell>
        </row>
        <row r="123">
          <cell r="B123" t="str">
            <v>Стілець офісний</v>
          </cell>
          <cell r="AV123">
            <v>1</v>
          </cell>
          <cell r="AW123">
            <v>150</v>
          </cell>
        </row>
        <row r="124">
          <cell r="B124" t="str">
            <v>Подушка</v>
          </cell>
          <cell r="AV124">
            <v>10</v>
          </cell>
          <cell r="AW124">
            <v>60</v>
          </cell>
        </row>
        <row r="126">
          <cell r="B126" t="str">
            <v>Стілець дит дер кор</v>
          </cell>
          <cell r="AV126">
            <v>18</v>
          </cell>
          <cell r="AW126">
            <v>1620</v>
          </cell>
        </row>
        <row r="127">
          <cell r="B127" t="str">
            <v>Стіл 1 тумб</v>
          </cell>
          <cell r="AV127">
            <v>1</v>
          </cell>
          <cell r="AW127">
            <v>450</v>
          </cell>
        </row>
        <row r="128">
          <cell r="B128" t="str">
            <v>Дит тумба з кут</v>
          </cell>
          <cell r="AV128">
            <v>1</v>
          </cell>
          <cell r="AW128">
            <v>1000</v>
          </cell>
        </row>
        <row r="129">
          <cell r="B129" t="str">
            <v>Чайник 2л</v>
          </cell>
          <cell r="AV129">
            <v>1</v>
          </cell>
          <cell r="AW129">
            <v>38</v>
          </cell>
        </row>
        <row r="131">
          <cell r="B131" t="str">
            <v>Стіл дит. для СХД</v>
          </cell>
          <cell r="AV131">
            <v>1</v>
          </cell>
          <cell r="AW131">
            <v>300</v>
          </cell>
        </row>
        <row r="132">
          <cell r="B132" t="str">
            <v>Перукарня</v>
          </cell>
          <cell r="AV132">
            <v>1</v>
          </cell>
          <cell r="AW132">
            <v>30</v>
          </cell>
        </row>
        <row r="133">
          <cell r="B133" t="str">
            <v>Кухня</v>
          </cell>
          <cell r="AV133">
            <v>1</v>
          </cell>
          <cell r="AW133">
            <v>30</v>
          </cell>
        </row>
        <row r="134">
          <cell r="B134" t="str">
            <v>Ліжко іграшк</v>
          </cell>
          <cell r="AV134">
            <v>1</v>
          </cell>
          <cell r="AW134">
            <v>10</v>
          </cell>
        </row>
        <row r="135">
          <cell r="B135" t="str">
            <v>Стіл для чаювання</v>
          </cell>
          <cell r="AV135">
            <v>1</v>
          </cell>
          <cell r="AW135">
            <v>30</v>
          </cell>
        </row>
        <row r="136">
          <cell r="B136" t="str">
            <v>Подушка</v>
          </cell>
          <cell r="AV136">
            <v>10</v>
          </cell>
          <cell r="AW136">
            <v>60</v>
          </cell>
        </row>
        <row r="140">
          <cell r="B140" t="str">
            <v>Поднос</v>
          </cell>
          <cell r="AV140">
            <v>2</v>
          </cell>
          <cell r="AW140">
            <v>195</v>
          </cell>
        </row>
        <row r="141">
          <cell r="B141" t="str">
            <v>Тарілка порц (голуба)</v>
          </cell>
          <cell r="AV141">
            <v>20</v>
          </cell>
          <cell r="AW141">
            <v>150</v>
          </cell>
        </row>
        <row r="142">
          <cell r="B142" t="str">
            <v>Тарілка глибока (голуба)</v>
          </cell>
          <cell r="AV142">
            <v>14</v>
          </cell>
          <cell r="AW142">
            <v>91</v>
          </cell>
        </row>
        <row r="144">
          <cell r="B144" t="str">
            <v>Карниз для стелі 1,5</v>
          </cell>
          <cell r="AV144">
            <v>1</v>
          </cell>
          <cell r="AW144">
            <v>33</v>
          </cell>
        </row>
        <row r="145">
          <cell r="B145" t="str">
            <v>Карниз для стелі 2</v>
          </cell>
          <cell r="AV145">
            <v>1</v>
          </cell>
          <cell r="AW145">
            <v>44</v>
          </cell>
        </row>
        <row r="146">
          <cell r="B146" t="str">
            <v>Лава дит</v>
          </cell>
          <cell r="AV146">
            <v>3</v>
          </cell>
          <cell r="AW146">
            <v>633</v>
          </cell>
        </row>
        <row r="147">
          <cell r="B147" t="str">
            <v>Шафи для одягу</v>
          </cell>
          <cell r="AV147">
            <v>11</v>
          </cell>
          <cell r="AW147">
            <v>110</v>
          </cell>
        </row>
        <row r="148">
          <cell r="B148" t="str">
            <v>Поличка для взуття</v>
          </cell>
          <cell r="AV148">
            <v>1</v>
          </cell>
          <cell r="AW148">
            <v>20</v>
          </cell>
        </row>
        <row r="149">
          <cell r="B149" t="str">
            <v>Лава довга</v>
          </cell>
          <cell r="AV149">
            <v>2</v>
          </cell>
          <cell r="AW149">
            <v>40</v>
          </cell>
        </row>
        <row r="150">
          <cell r="B150" t="str">
            <v>Карниз 2,5м</v>
          </cell>
          <cell r="AV150">
            <v>2</v>
          </cell>
          <cell r="AW150">
            <v>52</v>
          </cell>
        </row>
        <row r="152">
          <cell r="B152" t="str">
            <v xml:space="preserve">Стільці дитячі </v>
          </cell>
          <cell r="AV152">
            <v>15</v>
          </cell>
          <cell r="AW152">
            <v>1050</v>
          </cell>
        </row>
        <row r="153">
          <cell r="B153" t="str">
            <v>Стіл дит</v>
          </cell>
          <cell r="AV153">
            <v>1</v>
          </cell>
          <cell r="AW153">
            <v>250</v>
          </cell>
        </row>
        <row r="155">
          <cell r="B155" t="str">
            <v>Дит гірка з сход</v>
          </cell>
          <cell r="AV155">
            <v>1</v>
          </cell>
          <cell r="AW155">
            <v>980</v>
          </cell>
        </row>
        <row r="156">
          <cell r="B156" t="str">
            <v>Дит шафа 3 секц</v>
          </cell>
          <cell r="AV156">
            <v>1</v>
          </cell>
          <cell r="AW156">
            <v>1599</v>
          </cell>
        </row>
        <row r="157">
          <cell r="B157" t="str">
            <v>Пристінок хатинка</v>
          </cell>
          <cell r="AV157">
            <v>1</v>
          </cell>
          <cell r="AW157">
            <v>539</v>
          </cell>
        </row>
        <row r="158">
          <cell r="B158" t="str">
            <v>Дит лави з огорож</v>
          </cell>
          <cell r="AV158">
            <v>2</v>
          </cell>
          <cell r="AW158">
            <v>462</v>
          </cell>
        </row>
        <row r="160">
          <cell r="B160" t="str">
            <v>Чайник 2л</v>
          </cell>
          <cell r="AV160">
            <v>1</v>
          </cell>
          <cell r="AW160">
            <v>38</v>
          </cell>
        </row>
        <row r="171">
          <cell r="B171" t="str">
            <v>Стіл для чаювання</v>
          </cell>
          <cell r="AV171">
            <v>1</v>
          </cell>
          <cell r="AW171">
            <v>25</v>
          </cell>
        </row>
        <row r="172">
          <cell r="B172" t="str">
            <v>Ліжко іграшкове</v>
          </cell>
          <cell r="AV172">
            <v>1</v>
          </cell>
          <cell r="AW172">
            <v>10</v>
          </cell>
        </row>
        <row r="173">
          <cell r="B173" t="str">
            <v>Перукарня</v>
          </cell>
          <cell r="AV173">
            <v>1</v>
          </cell>
          <cell r="AW173">
            <v>30</v>
          </cell>
        </row>
        <row r="174">
          <cell r="B174" t="str">
            <v>Конструктор велик</v>
          </cell>
          <cell r="AV174">
            <v>1</v>
          </cell>
          <cell r="AW174">
            <v>137</v>
          </cell>
        </row>
        <row r="175">
          <cell r="B175" t="str">
            <v>Стільці дит зелені</v>
          </cell>
          <cell r="AV175">
            <v>4</v>
          </cell>
          <cell r="AW175">
            <v>240</v>
          </cell>
        </row>
        <row r="176">
          <cell r="B176" t="str">
            <v>Стіл для кімн квіт</v>
          </cell>
          <cell r="AV176">
            <v>1</v>
          </cell>
          <cell r="AW176">
            <v>10</v>
          </cell>
        </row>
        <row r="181">
          <cell r="B181" t="str">
            <v>Салатник одуванчик</v>
          </cell>
          <cell r="AV181">
            <v>9</v>
          </cell>
          <cell r="AW181">
            <v>135</v>
          </cell>
        </row>
        <row r="183">
          <cell r="B183" t="str">
            <v>Насос ДАВ</v>
          </cell>
          <cell r="AV183">
            <v>1</v>
          </cell>
          <cell r="AW183">
            <v>320</v>
          </cell>
        </row>
        <row r="184">
          <cell r="B184" t="str">
            <v xml:space="preserve">Вогнегасник </v>
          </cell>
          <cell r="AV184">
            <v>1</v>
          </cell>
          <cell r="AW184">
            <v>175</v>
          </cell>
        </row>
        <row r="185">
          <cell r="B185" t="str">
            <v>Карниз для стелі 2,5м</v>
          </cell>
          <cell r="AV185">
            <v>1</v>
          </cell>
          <cell r="AW185">
            <v>55</v>
          </cell>
        </row>
        <row r="186">
          <cell r="B186" t="str">
            <v>Карниз для стелі 2,4м</v>
          </cell>
          <cell r="AV186">
            <v>1</v>
          </cell>
          <cell r="AW186">
            <v>85.8</v>
          </cell>
        </row>
        <row r="187">
          <cell r="B187" t="str">
            <v>Ліжко дитяче</v>
          </cell>
          <cell r="AV187">
            <v>15</v>
          </cell>
          <cell r="AW187">
            <v>6300</v>
          </cell>
        </row>
        <row r="188">
          <cell r="B188" t="str">
            <v>Ліжко дитяче</v>
          </cell>
          <cell r="AV188">
            <v>3</v>
          </cell>
          <cell r="AW188">
            <v>1350</v>
          </cell>
        </row>
        <row r="189">
          <cell r="B189" t="str">
            <v>Подушка</v>
          </cell>
          <cell r="AV189">
            <v>18</v>
          </cell>
          <cell r="AW189">
            <v>108</v>
          </cell>
        </row>
        <row r="191">
          <cell r="B191" t="str">
            <v>Стілець офісний</v>
          </cell>
          <cell r="AV191">
            <v>1</v>
          </cell>
          <cell r="AW191">
            <v>150</v>
          </cell>
        </row>
        <row r="192">
          <cell r="B192" t="str">
            <v>Стіл 1 тумб</v>
          </cell>
          <cell r="AV192">
            <v>1</v>
          </cell>
          <cell r="AW192">
            <v>450</v>
          </cell>
        </row>
        <row r="193">
          <cell r="B193" t="str">
            <v>Полиця дитяча кутова</v>
          </cell>
          <cell r="AV193">
            <v>1</v>
          </cell>
          <cell r="AW193">
            <v>240</v>
          </cell>
        </row>
        <row r="195">
          <cell r="B195" t="str">
            <v>Відро пластм</v>
          </cell>
          <cell r="AV195">
            <v>1</v>
          </cell>
          <cell r="AW195">
            <v>25</v>
          </cell>
        </row>
        <row r="196">
          <cell r="B196" t="str">
            <v xml:space="preserve">Бойлер </v>
          </cell>
          <cell r="AV196">
            <v>1</v>
          </cell>
          <cell r="AW196">
            <v>680</v>
          </cell>
        </row>
        <row r="197">
          <cell r="B197" t="str">
            <v>Душова кабіна</v>
          </cell>
          <cell r="AV197">
            <v>1</v>
          </cell>
          <cell r="AW197">
            <v>516</v>
          </cell>
        </row>
        <row r="198">
          <cell r="B198" t="str">
            <v>Глибокий піддон</v>
          </cell>
          <cell r="AV198">
            <v>1</v>
          </cell>
          <cell r="AW198">
            <v>516</v>
          </cell>
        </row>
        <row r="199">
          <cell r="B199" t="str">
            <v>Вогнегасник</v>
          </cell>
          <cell r="AV199">
            <v>1</v>
          </cell>
          <cell r="AW199">
            <v>175</v>
          </cell>
        </row>
        <row r="200">
          <cell r="B200" t="str">
            <v>Таз пластмас</v>
          </cell>
          <cell r="AV200">
            <v>2</v>
          </cell>
          <cell r="AW200">
            <v>56</v>
          </cell>
        </row>
        <row r="203">
          <cell r="B203" t="str">
            <v>Швабра</v>
          </cell>
          <cell r="AV203">
            <v>3</v>
          </cell>
          <cell r="AW203">
            <v>45</v>
          </cell>
        </row>
        <row r="205">
          <cell r="B205" t="str">
            <v>Табличка фасадна</v>
          </cell>
          <cell r="AV205">
            <v>1</v>
          </cell>
          <cell r="AW205">
            <v>96</v>
          </cell>
        </row>
        <row r="206">
          <cell r="B206" t="str">
            <v>Лисиця</v>
          </cell>
          <cell r="AV206">
            <v>1</v>
          </cell>
          <cell r="AW206">
            <v>180</v>
          </cell>
        </row>
        <row r="207">
          <cell r="B207" t="str">
            <v>Козенятко</v>
          </cell>
          <cell r="AV207">
            <v>1</v>
          </cell>
          <cell r="AW207">
            <v>150</v>
          </cell>
        </row>
        <row r="208">
          <cell r="B208" t="str">
            <v>Колобок</v>
          </cell>
          <cell r="AV208">
            <v>1</v>
          </cell>
          <cell r="AW208">
            <v>20</v>
          </cell>
        </row>
        <row r="209">
          <cell r="B209" t="str">
            <v>Гриб</v>
          </cell>
          <cell r="AV209">
            <v>2</v>
          </cell>
          <cell r="AW209">
            <v>30</v>
          </cell>
        </row>
        <row r="210">
          <cell r="B210" t="str">
            <v>Равлик</v>
          </cell>
          <cell r="AV210">
            <v>1</v>
          </cell>
          <cell r="AW210">
            <v>120</v>
          </cell>
        </row>
        <row r="211">
          <cell r="B211" t="str">
            <v>Жабка</v>
          </cell>
          <cell r="AV211">
            <v>1</v>
          </cell>
          <cell r="AW211">
            <v>130</v>
          </cell>
        </row>
        <row r="212">
          <cell r="B212" t="str">
            <v>Жабка під грибком</v>
          </cell>
          <cell r="AV212">
            <v>1</v>
          </cell>
          <cell r="AW212">
            <v>150</v>
          </cell>
        </row>
        <row r="213">
          <cell r="B213" t="str">
            <v xml:space="preserve">Гірка дитяча </v>
          </cell>
          <cell r="AV213">
            <v>1</v>
          </cell>
          <cell r="AW213">
            <v>50</v>
          </cell>
        </row>
        <row r="214">
          <cell r="B214" t="str">
            <v>Лава дитяча</v>
          </cell>
          <cell r="AV214">
            <v>1</v>
          </cell>
          <cell r="AW214">
            <v>210</v>
          </cell>
        </row>
        <row r="215">
          <cell r="B215" t="str">
            <v>Стенд</v>
          </cell>
          <cell r="AV215">
            <v>2</v>
          </cell>
          <cell r="AW215">
            <v>400</v>
          </cell>
        </row>
        <row r="216">
          <cell r="B216" t="str">
            <v>Шафа для одягу</v>
          </cell>
          <cell r="AV216">
            <v>1</v>
          </cell>
          <cell r="AW216">
            <v>10</v>
          </cell>
        </row>
        <row r="217">
          <cell r="B217" t="str">
            <v>Лава коротка</v>
          </cell>
          <cell r="AV217">
            <v>1</v>
          </cell>
          <cell r="AW217">
            <v>5</v>
          </cell>
        </row>
        <row r="218">
          <cell r="B218" t="str">
            <v>Карниз дерев’яний</v>
          </cell>
          <cell r="AV218">
            <v>1</v>
          </cell>
          <cell r="AW218">
            <v>4</v>
          </cell>
        </row>
        <row r="219">
          <cell r="B219" t="str">
            <v>Подушка</v>
          </cell>
          <cell r="AV219">
            <v>1</v>
          </cell>
          <cell r="AW219">
            <v>6</v>
          </cell>
        </row>
        <row r="220">
          <cell r="B220" t="str">
            <v>Матрац</v>
          </cell>
          <cell r="AV220">
            <v>1</v>
          </cell>
          <cell r="AW220">
            <v>8</v>
          </cell>
        </row>
        <row r="221">
          <cell r="B221" t="str">
            <v>Стілець офісний</v>
          </cell>
          <cell r="AV221">
            <v>1</v>
          </cell>
          <cell r="AW221">
            <v>150</v>
          </cell>
        </row>
        <row r="222">
          <cell r="B222" t="str">
            <v>Лампа бактерицид</v>
          </cell>
          <cell r="AV222">
            <v>1</v>
          </cell>
          <cell r="AW222">
            <v>1017</v>
          </cell>
        </row>
        <row r="223">
          <cell r="B223" t="str">
            <v>Тоометр механ</v>
          </cell>
          <cell r="AV223">
            <v>1</v>
          </cell>
          <cell r="AW223">
            <v>157</v>
          </cell>
        </row>
        <row r="224">
          <cell r="B224" t="str">
            <v>Ростомір</v>
          </cell>
          <cell r="AV224">
            <v>1</v>
          </cell>
          <cell r="AW224">
            <v>765</v>
          </cell>
        </row>
        <row r="225">
          <cell r="B225" t="str">
            <v>Ваги електронні</v>
          </cell>
          <cell r="AV225">
            <v>1</v>
          </cell>
          <cell r="AW225">
            <v>160</v>
          </cell>
        </row>
        <row r="226">
          <cell r="B226" t="str">
            <v>Вогнегасник</v>
          </cell>
          <cell r="AV226">
            <v>1</v>
          </cell>
          <cell r="AW226">
            <v>175</v>
          </cell>
        </row>
        <row r="227">
          <cell r="B227" t="str">
            <v>Аптечка</v>
          </cell>
          <cell r="AV227">
            <v>1</v>
          </cell>
          <cell r="AW227">
            <v>20</v>
          </cell>
        </row>
        <row r="228">
          <cell r="B228" t="str">
            <v>Ялинка штучна</v>
          </cell>
          <cell r="AV228">
            <v>1</v>
          </cell>
          <cell r="AW228">
            <v>930</v>
          </cell>
        </row>
        <row r="229">
          <cell r="B229" t="str">
            <v>Драбина CL 307</v>
          </cell>
          <cell r="AV229">
            <v>1</v>
          </cell>
          <cell r="AW229">
            <v>3000</v>
          </cell>
        </row>
        <row r="230">
          <cell r="B230" t="str">
            <v>Карниз білий</v>
          </cell>
          <cell r="AV230">
            <v>1</v>
          </cell>
          <cell r="AW230">
            <v>38</v>
          </cell>
        </row>
        <row r="231">
          <cell r="B231" t="str">
            <v>Дзеркало</v>
          </cell>
          <cell r="AV231">
            <v>3</v>
          </cell>
          <cell r="AW231">
            <v>144</v>
          </cell>
        </row>
        <row r="232">
          <cell r="B232" t="str">
            <v>Раковина</v>
          </cell>
          <cell r="AV232">
            <v>3</v>
          </cell>
          <cell r="AW232">
            <v>360</v>
          </cell>
        </row>
        <row r="233">
          <cell r="B233" t="str">
            <v>Унітаз</v>
          </cell>
          <cell r="AV233">
            <v>3</v>
          </cell>
          <cell r="AW233">
            <v>360</v>
          </cell>
        </row>
        <row r="234">
          <cell r="B234" t="str">
            <v>Бачок зливний пласт</v>
          </cell>
          <cell r="AV234">
            <v>3</v>
          </cell>
          <cell r="AW234">
            <v>314.10000000000002</v>
          </cell>
        </row>
        <row r="235">
          <cell r="B235" t="str">
            <v xml:space="preserve">Відро для сміття </v>
          </cell>
          <cell r="AV235">
            <v>1</v>
          </cell>
          <cell r="AW235">
            <v>255</v>
          </cell>
        </row>
        <row r="236">
          <cell r="B236" t="str">
            <v>Вішалка для одягу</v>
          </cell>
          <cell r="AV236">
            <v>1</v>
          </cell>
          <cell r="AW236">
            <v>10</v>
          </cell>
        </row>
        <row r="237">
          <cell r="B237" t="str">
            <v>Таз 24л</v>
          </cell>
          <cell r="AV237">
            <v>3</v>
          </cell>
          <cell r="AW237">
            <v>270</v>
          </cell>
        </row>
        <row r="238">
          <cell r="B238" t="str">
            <v>Таз 9л</v>
          </cell>
          <cell r="AV238">
            <v>3</v>
          </cell>
          <cell r="AW238">
            <v>120</v>
          </cell>
        </row>
        <row r="239">
          <cell r="B239" t="str">
            <v>Доска роздєлочна</v>
          </cell>
          <cell r="AV239">
            <v>10</v>
          </cell>
          <cell r="AW239">
            <v>720</v>
          </cell>
        </row>
        <row r="240">
          <cell r="B240" t="str">
            <v>Таз 18л</v>
          </cell>
          <cell r="AV240">
            <v>4</v>
          </cell>
          <cell r="AW240">
            <v>220</v>
          </cell>
        </row>
        <row r="241">
          <cell r="B241" t="str">
            <v>Совок-щітка</v>
          </cell>
          <cell r="AV241">
            <v>2</v>
          </cell>
          <cell r="AW241">
            <v>390</v>
          </cell>
        </row>
        <row r="242">
          <cell r="B242" t="str">
            <v>Термометр безконтактний</v>
          </cell>
          <cell r="AV242">
            <v>1</v>
          </cell>
          <cell r="AW242">
            <v>1775</v>
          </cell>
        </row>
        <row r="243">
          <cell r="B243" t="str">
            <v>Ваги електронні</v>
          </cell>
          <cell r="AV243">
            <v>1</v>
          </cell>
          <cell r="AW243">
            <v>297</v>
          </cell>
        </row>
        <row r="244">
          <cell r="B244" t="str">
            <v>Уголок природи</v>
          </cell>
          <cell r="AV244">
            <v>1</v>
          </cell>
          <cell r="AW244">
            <v>700</v>
          </cell>
        </row>
        <row r="245">
          <cell r="B245" t="str">
            <v>Вилки</v>
          </cell>
          <cell r="AV245">
            <v>40</v>
          </cell>
          <cell r="AW245">
            <v>840</v>
          </cell>
        </row>
        <row r="246">
          <cell r="B246" t="str">
            <v>Ложки</v>
          </cell>
          <cell r="AV246">
            <v>40</v>
          </cell>
          <cell r="AW246">
            <v>840</v>
          </cell>
        </row>
        <row r="247">
          <cell r="B247" t="str">
            <v>Тарілка полумисок</v>
          </cell>
          <cell r="AV247">
            <v>20</v>
          </cell>
          <cell r="AW247">
            <v>600</v>
          </cell>
        </row>
        <row r="248">
          <cell r="B248" t="str">
            <v>Салатник</v>
          </cell>
          <cell r="AV248">
            <v>20</v>
          </cell>
          <cell r="AW248">
            <v>500</v>
          </cell>
        </row>
        <row r="249">
          <cell r="B249" t="str">
            <v>Чашки</v>
          </cell>
          <cell r="AV249">
            <v>35</v>
          </cell>
          <cell r="AW249">
            <v>1225</v>
          </cell>
        </row>
        <row r="250">
          <cell r="B250" t="str">
            <v>Лоток нерж.</v>
          </cell>
          <cell r="AV250">
            <v>3</v>
          </cell>
          <cell r="AW250">
            <v>195</v>
          </cell>
        </row>
        <row r="251">
          <cell r="B251" t="str">
            <v>Лоток пласт.</v>
          </cell>
          <cell r="AV251">
            <v>3</v>
          </cell>
          <cell r="AW251">
            <v>51</v>
          </cell>
        </row>
        <row r="252">
          <cell r="B252" t="str">
            <v>Терка для овочів</v>
          </cell>
          <cell r="AV252">
            <v>1</v>
          </cell>
          <cell r="AW252">
            <v>100</v>
          </cell>
        </row>
        <row r="253">
          <cell r="B253" t="str">
            <v>Сковорідка чугун</v>
          </cell>
          <cell r="AV253">
            <v>1</v>
          </cell>
          <cell r="AW253">
            <v>195</v>
          </cell>
        </row>
        <row r="273">
          <cell r="B273" t="str">
            <v>Стільці дитячі дерев’яні зелені</v>
          </cell>
          <cell r="AV273">
            <v>5</v>
          </cell>
          <cell r="AW273">
            <v>2750</v>
          </cell>
        </row>
        <row r="274">
          <cell r="B274" t="str">
            <v>Стільці дитячі дерев’яні червоні</v>
          </cell>
          <cell r="AV274">
            <v>5</v>
          </cell>
          <cell r="AW274">
            <v>2750</v>
          </cell>
        </row>
        <row r="275">
          <cell r="B275" t="str">
            <v>Стільці дитячі дерев’яні жовті</v>
          </cell>
          <cell r="AV275">
            <v>5</v>
          </cell>
          <cell r="AW275">
            <v>2750</v>
          </cell>
        </row>
        <row r="276">
          <cell r="B276" t="str">
            <v>Стільці дитячі дерев’яні сині</v>
          </cell>
          <cell r="AV276">
            <v>5</v>
          </cell>
          <cell r="AW276">
            <v>2750</v>
          </cell>
        </row>
        <row r="277">
          <cell r="B277" t="str">
            <v>Стільці дитячі дерев’яні червоні</v>
          </cell>
          <cell r="AV277">
            <v>5</v>
          </cell>
          <cell r="AW277">
            <v>2250</v>
          </cell>
        </row>
        <row r="278">
          <cell r="B278" t="str">
            <v>Стільці дитячі дерев’яні жовті</v>
          </cell>
          <cell r="AV278">
            <v>5</v>
          </cell>
          <cell r="AW278">
            <v>2250</v>
          </cell>
        </row>
        <row r="279">
          <cell r="B279" t="str">
            <v>Телевізор LG</v>
          </cell>
          <cell r="AV279">
            <v>2</v>
          </cell>
          <cell r="AW279">
            <v>11800</v>
          </cell>
        </row>
        <row r="282">
          <cell r="B282" t="str">
            <v>Роутер ТР-Link TL-WR 850N</v>
          </cell>
          <cell r="AV282">
            <v>1</v>
          </cell>
          <cell r="AW282">
            <v>650</v>
          </cell>
        </row>
        <row r="283">
          <cell r="B283" t="str">
            <v>Відро</v>
          </cell>
          <cell r="AV283">
            <v>2</v>
          </cell>
          <cell r="AW283">
            <v>240</v>
          </cell>
        </row>
        <row r="284">
          <cell r="B284" t="str">
            <v>Швабра</v>
          </cell>
          <cell r="AV284">
            <v>4</v>
          </cell>
          <cell r="AW284">
            <v>420</v>
          </cell>
        </row>
        <row r="285">
          <cell r="B285" t="str">
            <v>Відро мусорне з кришкою</v>
          </cell>
          <cell r="AV285">
            <v>3</v>
          </cell>
          <cell r="AW285">
            <v>255</v>
          </cell>
        </row>
        <row r="286">
          <cell r="B286" t="str">
            <v>Замок навісний</v>
          </cell>
          <cell r="AV286">
            <v>1</v>
          </cell>
          <cell r="AW286">
            <v>160</v>
          </cell>
        </row>
        <row r="287">
          <cell r="B287" t="str">
            <v>Замок навісний</v>
          </cell>
          <cell r="AV287">
            <v>1</v>
          </cell>
          <cell r="AW287">
            <v>50</v>
          </cell>
        </row>
        <row r="288">
          <cell r="B288" t="str">
            <v>Фасадна вивіска 40*60см</v>
          </cell>
          <cell r="AV288">
            <v>1</v>
          </cell>
          <cell r="AW288">
            <v>250</v>
          </cell>
        </row>
        <row r="289">
          <cell r="B289" t="str">
            <v xml:space="preserve">Світильник НББ "Калейдоскоп" </v>
          </cell>
          <cell r="AV289">
            <v>4</v>
          </cell>
          <cell r="AW289">
            <v>1280</v>
          </cell>
        </row>
      </sheetData>
      <sheetData sheetId="5">
        <row r="4">
          <cell r="B4" t="str">
            <v>Recretion kit, 2016 (набір для проведення уроків з фізичного виховання)</v>
          </cell>
          <cell r="AV4">
            <v>1</v>
          </cell>
          <cell r="AW4">
            <v>6069.25</v>
          </cell>
        </row>
        <row r="5">
          <cell r="B5" t="str">
            <v>Парти шкільні з дерев'яними ніжками</v>
          </cell>
          <cell r="AV5">
            <v>1</v>
          </cell>
          <cell r="AW5">
            <v>400</v>
          </cell>
        </row>
        <row r="6">
          <cell r="B6" t="str">
            <v>Столи лабораторні</v>
          </cell>
          <cell r="AV6">
            <v>1</v>
          </cell>
          <cell r="AW6">
            <v>600</v>
          </cell>
        </row>
        <row r="7">
          <cell r="B7" t="str">
            <v>Стільці шкільні з дерев'яними ніжками</v>
          </cell>
          <cell r="AV7">
            <v>20</v>
          </cell>
          <cell r="AW7">
            <v>4000</v>
          </cell>
        </row>
        <row r="8">
          <cell r="B8" t="str">
            <v>Аптечка першої допомоги</v>
          </cell>
          <cell r="AV8">
            <v>1</v>
          </cell>
          <cell r="AW8">
            <v>2570.5700000000002</v>
          </cell>
        </row>
      </sheetData>
      <sheetData sheetId="6">
        <row r="4">
          <cell r="B4" t="str">
            <v xml:space="preserve">Комплект постільний </v>
          </cell>
          <cell r="AU4">
            <v>40</v>
          </cell>
          <cell r="AV4">
            <v>2046</v>
          </cell>
        </row>
        <row r="5">
          <cell r="B5" t="str">
            <v>Спідниця з фартухами</v>
          </cell>
          <cell r="AU5">
            <v>8</v>
          </cell>
          <cell r="AV5">
            <v>143</v>
          </cell>
        </row>
        <row r="6">
          <cell r="B6" t="str">
            <v>Шаровари дитячі</v>
          </cell>
          <cell r="AU6">
            <v>9</v>
          </cell>
          <cell r="AV6">
            <v>147</v>
          </cell>
        </row>
        <row r="9">
          <cell r="B9" t="str">
            <v>Коврове покриття 7*4</v>
          </cell>
          <cell r="AU9">
            <v>1</v>
          </cell>
          <cell r="AV9">
            <v>1535</v>
          </cell>
        </row>
        <row r="10">
          <cell r="B10" t="str">
            <v>Штора (персик) 6,5м</v>
          </cell>
          <cell r="AU10">
            <v>1</v>
          </cell>
          <cell r="AV10">
            <v>190</v>
          </cell>
        </row>
        <row r="11">
          <cell r="B11" t="str">
            <v>Штора салатна 4м</v>
          </cell>
          <cell r="AU11">
            <v>2</v>
          </cell>
          <cell r="AV11">
            <v>140</v>
          </cell>
        </row>
        <row r="12">
          <cell r="B12" t="str">
            <v xml:space="preserve">Штора шифон </v>
          </cell>
          <cell r="AU12">
            <v>2</v>
          </cell>
          <cell r="AV12">
            <v>50</v>
          </cell>
        </row>
        <row r="13">
          <cell r="B13" t="str">
            <v>Штора біла 25м</v>
          </cell>
          <cell r="AU13">
            <v>1</v>
          </cell>
          <cell r="AV13">
            <v>800</v>
          </cell>
        </row>
        <row r="16">
          <cell r="B16" t="str">
            <v>Штори жовті (декор)</v>
          </cell>
          <cell r="AU16">
            <v>2</v>
          </cell>
          <cell r="AV16">
            <v>90</v>
          </cell>
        </row>
        <row r="17">
          <cell r="B17" t="str">
            <v>Покривала</v>
          </cell>
          <cell r="AU17">
            <v>2</v>
          </cell>
          <cell r="AV17">
            <v>80</v>
          </cell>
        </row>
        <row r="18">
          <cell r="B18" t="str">
            <v>Покривала</v>
          </cell>
          <cell r="AU18">
            <v>6</v>
          </cell>
          <cell r="AV18">
            <v>420</v>
          </cell>
        </row>
        <row r="19">
          <cell r="B19" t="str">
            <v>Килим</v>
          </cell>
          <cell r="AU19">
            <v>1</v>
          </cell>
          <cell r="AV19">
            <v>1220</v>
          </cell>
        </row>
        <row r="20">
          <cell r="B20" t="str">
            <v>Ламбрикен 6м</v>
          </cell>
          <cell r="AU20">
            <v>1</v>
          </cell>
          <cell r="AV20">
            <v>869</v>
          </cell>
        </row>
        <row r="21">
          <cell r="B21" t="str">
            <v>Штора нічна</v>
          </cell>
          <cell r="AU21">
            <v>5</v>
          </cell>
          <cell r="AV21">
            <v>630</v>
          </cell>
        </row>
        <row r="22">
          <cell r="B22" t="str">
            <v>Покривала бежеві</v>
          </cell>
          <cell r="AU22">
            <v>22</v>
          </cell>
          <cell r="AV22">
            <v>594</v>
          </cell>
        </row>
        <row r="23">
          <cell r="B23" t="str">
            <v>Мати гімнаст.</v>
          </cell>
          <cell r="AU23">
            <v>4</v>
          </cell>
          <cell r="AV23">
            <v>4480</v>
          </cell>
        </row>
        <row r="24">
          <cell r="B24" t="str">
            <v>Матраци</v>
          </cell>
          <cell r="AU24">
            <v>19</v>
          </cell>
          <cell r="AV24">
            <v>1558</v>
          </cell>
        </row>
        <row r="25">
          <cell r="B25" t="str">
            <v>Комплект постільн білизни</v>
          </cell>
          <cell r="AU25">
            <v>25</v>
          </cell>
          <cell r="AV25">
            <v>3025</v>
          </cell>
        </row>
        <row r="26">
          <cell r="B26" t="str">
            <v>Подушки</v>
          </cell>
          <cell r="AU26">
            <v>15</v>
          </cell>
          <cell r="AV26">
            <v>840</v>
          </cell>
        </row>
        <row r="27">
          <cell r="B27" t="str">
            <v>Рушник дитячий</v>
          </cell>
          <cell r="AU27">
            <v>75</v>
          </cell>
          <cell r="AV27">
            <v>2625</v>
          </cell>
        </row>
        <row r="28">
          <cell r="B28" t="str">
            <v>Сукня дитяча голуба</v>
          </cell>
          <cell r="AU28">
            <v>3</v>
          </cell>
          <cell r="AV28">
            <v>120</v>
          </cell>
        </row>
        <row r="29">
          <cell r="B29" t="str">
            <v>Сукня дит.жовта</v>
          </cell>
          <cell r="AU29">
            <v>3</v>
          </cell>
          <cell r="AV29">
            <v>120</v>
          </cell>
        </row>
        <row r="30">
          <cell r="B30" t="str">
            <v>Завіса для куліс голуба</v>
          </cell>
          <cell r="AU30">
            <v>2</v>
          </cell>
          <cell r="AV30">
            <v>120</v>
          </cell>
        </row>
        <row r="31">
          <cell r="B31" t="str">
            <v>Балахон жовтий д/вист</v>
          </cell>
          <cell r="AU31">
            <v>1</v>
          </cell>
          <cell r="AV31">
            <v>43</v>
          </cell>
        </row>
        <row r="32">
          <cell r="B32" t="str">
            <v>Диван рожевий дит.</v>
          </cell>
          <cell r="AU32">
            <v>1</v>
          </cell>
          <cell r="AV32">
            <v>185</v>
          </cell>
        </row>
        <row r="33">
          <cell r="B33" t="str">
            <v>Тунель спортивний</v>
          </cell>
          <cell r="AU33">
            <v>2</v>
          </cell>
          <cell r="AV33">
            <v>60</v>
          </cell>
        </row>
        <row r="34">
          <cell r="B34" t="str">
            <v>Штора біло-зелена</v>
          </cell>
          <cell r="AU34">
            <v>1</v>
          </cell>
          <cell r="AV34">
            <v>35</v>
          </cell>
        </row>
        <row r="36">
          <cell r="B36" t="str">
            <v>Покривало</v>
          </cell>
          <cell r="AU36">
            <v>3</v>
          </cell>
          <cell r="AV36">
            <v>120</v>
          </cell>
        </row>
        <row r="37">
          <cell r="B37" t="str">
            <v>Ширма театр (зим.фон)</v>
          </cell>
          <cell r="AU37">
            <v>1</v>
          </cell>
          <cell r="AV37">
            <v>125</v>
          </cell>
        </row>
        <row r="38">
          <cell r="B38" t="str">
            <v>Штора біло-перс</v>
          </cell>
          <cell r="AU38">
            <v>1</v>
          </cell>
          <cell r="AV38">
            <v>40</v>
          </cell>
        </row>
        <row r="39">
          <cell r="B39" t="str">
            <v xml:space="preserve">Штора біла шифон 10м </v>
          </cell>
          <cell r="AU39">
            <v>1</v>
          </cell>
          <cell r="AV39">
            <v>575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43"/>
  <sheetViews>
    <sheetView tabSelected="1" view="pageBreakPreview" topLeftCell="A4" zoomScale="55" zoomScaleNormal="75" zoomScaleSheetLayoutView="55" workbookViewId="0">
      <selection activeCell="I300" sqref="I300:I301"/>
    </sheetView>
  </sheetViews>
  <sheetFormatPr defaultRowHeight="15"/>
  <cols>
    <col min="1" max="1" width="14.85546875" style="45" customWidth="1"/>
    <col min="2" max="2" width="15.28515625" style="45" customWidth="1"/>
    <col min="3" max="3" width="39.140625" style="54" customWidth="1"/>
    <col min="4" max="4" width="15.85546875" style="45" customWidth="1"/>
    <col min="5" max="5" width="14.140625" style="45" customWidth="1"/>
    <col min="6" max="6" width="9.5703125" style="45" customWidth="1"/>
    <col min="7" max="7" width="7.140625" style="45" customWidth="1"/>
    <col min="8" max="8" width="8.7109375" style="45" customWidth="1"/>
    <col min="9" max="9" width="11.42578125" style="45" customWidth="1"/>
    <col min="10" max="10" width="24.42578125" style="45" customWidth="1"/>
    <col min="11" max="11" width="15.7109375" style="45" bestFit="1" customWidth="1"/>
    <col min="12" max="12" width="19.5703125" style="45" customWidth="1"/>
    <col min="13" max="13" width="6.140625" style="45" customWidth="1"/>
    <col min="14" max="16384" width="9.140625" style="45"/>
  </cols>
  <sheetData>
    <row r="1" spans="1:15" ht="15.75">
      <c r="A1" s="101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3"/>
      <c r="O1" s="77"/>
    </row>
    <row r="2" spans="1:15" ht="15.75">
      <c r="A2" s="78" t="s">
        <v>43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80"/>
      <c r="O2" s="77"/>
    </row>
    <row r="3" spans="1:15" ht="15.75">
      <c r="A3" s="81" t="s">
        <v>40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3"/>
      <c r="O3" s="77"/>
    </row>
    <row r="4" spans="1:15" ht="15.75">
      <c r="A4" s="84" t="s">
        <v>1</v>
      </c>
      <c r="B4" s="85" t="s">
        <v>2</v>
      </c>
      <c r="C4" s="85" t="s">
        <v>42</v>
      </c>
      <c r="D4" s="85" t="s">
        <v>3</v>
      </c>
      <c r="E4" s="88" t="s">
        <v>4</v>
      </c>
      <c r="F4" s="89"/>
      <c r="G4" s="90"/>
      <c r="H4" s="85" t="s">
        <v>5</v>
      </c>
      <c r="I4" s="91" t="s">
        <v>6</v>
      </c>
      <c r="J4" s="92"/>
      <c r="K4" s="92"/>
      <c r="L4" s="92"/>
      <c r="M4" s="93"/>
      <c r="N4" s="85" t="s">
        <v>7</v>
      </c>
      <c r="O4" s="46"/>
    </row>
    <row r="5" spans="1:15">
      <c r="A5" s="84"/>
      <c r="B5" s="86"/>
      <c r="C5" s="99"/>
      <c r="D5" s="86"/>
      <c r="E5" s="97" t="s">
        <v>8</v>
      </c>
      <c r="F5" s="97" t="s">
        <v>9</v>
      </c>
      <c r="G5" s="97" t="s">
        <v>10</v>
      </c>
      <c r="H5" s="86"/>
      <c r="I5" s="94"/>
      <c r="J5" s="95"/>
      <c r="K5" s="95"/>
      <c r="L5" s="95"/>
      <c r="M5" s="96"/>
      <c r="N5" s="86"/>
      <c r="O5" s="46"/>
    </row>
    <row r="6" spans="1:15" ht="168.75">
      <c r="A6" s="84"/>
      <c r="B6" s="87"/>
      <c r="C6" s="100"/>
      <c r="D6" s="87"/>
      <c r="E6" s="98"/>
      <c r="F6" s="98"/>
      <c r="G6" s="98"/>
      <c r="H6" s="87"/>
      <c r="I6" s="9" t="s">
        <v>11</v>
      </c>
      <c r="J6" s="9" t="s">
        <v>12</v>
      </c>
      <c r="K6" s="9" t="s">
        <v>13</v>
      </c>
      <c r="L6" s="9" t="s">
        <v>14</v>
      </c>
      <c r="M6" s="9" t="s">
        <v>15</v>
      </c>
      <c r="N6" s="87"/>
      <c r="O6" s="46"/>
    </row>
    <row r="7" spans="1:15" ht="15.75">
      <c r="A7" s="4">
        <v>1</v>
      </c>
      <c r="B7" s="4"/>
      <c r="C7" s="4">
        <v>2</v>
      </c>
      <c r="D7" s="4">
        <v>3</v>
      </c>
      <c r="E7" s="4">
        <v>4</v>
      </c>
      <c r="F7" s="4">
        <v>5</v>
      </c>
      <c r="G7" s="4">
        <v>6</v>
      </c>
      <c r="H7" s="4">
        <v>7</v>
      </c>
      <c r="I7" s="4">
        <v>11</v>
      </c>
      <c r="J7" s="4">
        <v>12</v>
      </c>
      <c r="K7" s="4">
        <v>13</v>
      </c>
      <c r="L7" s="4">
        <v>14</v>
      </c>
      <c r="M7" s="4">
        <v>15</v>
      </c>
      <c r="N7" s="4">
        <v>16</v>
      </c>
      <c r="O7" s="46"/>
    </row>
    <row r="8" spans="1:15" ht="15.75">
      <c r="A8" s="65"/>
      <c r="B8" s="31">
        <v>1013</v>
      </c>
      <c r="C8" s="70"/>
      <c r="D8" s="65"/>
      <c r="E8" s="65"/>
      <c r="F8" s="65"/>
      <c r="G8" s="65"/>
      <c r="H8" s="65"/>
      <c r="I8" s="5"/>
      <c r="J8" s="6"/>
      <c r="K8" s="38"/>
      <c r="L8" s="47"/>
      <c r="M8" s="65"/>
      <c r="N8" s="65"/>
      <c r="O8" s="66"/>
    </row>
    <row r="9" spans="1:15" ht="63">
      <c r="A9" s="65"/>
      <c r="B9" s="17" t="s">
        <v>16</v>
      </c>
      <c r="C9" s="70"/>
      <c r="D9" s="65"/>
      <c r="E9" s="65"/>
      <c r="F9" s="65"/>
      <c r="G9" s="65"/>
      <c r="H9" s="65"/>
      <c r="I9" s="29">
        <f>SUM(I10:I22)</f>
        <v>13</v>
      </c>
      <c r="J9" s="29">
        <f>SUM(J10:J22)</f>
        <v>375836.1</v>
      </c>
      <c r="K9" s="29">
        <f>SUM(K10:K22)</f>
        <v>326661.10440000007</v>
      </c>
      <c r="L9" s="29">
        <f>SUM(L10:L22)</f>
        <v>49174.995599999995</v>
      </c>
      <c r="M9" s="65"/>
      <c r="N9" s="65"/>
      <c r="O9" s="66"/>
    </row>
    <row r="10" spans="1:15" ht="15.75">
      <c r="A10" s="33">
        <v>1</v>
      </c>
      <c r="B10" s="33"/>
      <c r="C10" s="14" t="str">
        <f>'[1]1013'!B4</f>
        <v>Будинок д/садка</v>
      </c>
      <c r="D10" s="39">
        <v>1972</v>
      </c>
      <c r="E10" s="30">
        <v>101310020</v>
      </c>
      <c r="F10" s="10"/>
      <c r="G10" s="10"/>
      <c r="H10" s="33" t="s">
        <v>30</v>
      </c>
      <c r="I10" s="11">
        <f>'[1]1013'!AO4</f>
        <v>1</v>
      </c>
      <c r="J10" s="11">
        <f>'[1]1013'!AP4</f>
        <v>231953</v>
      </c>
      <c r="K10" s="11">
        <f>J10</f>
        <v>231953</v>
      </c>
      <c r="L10" s="11">
        <f>J10-K10</f>
        <v>0</v>
      </c>
      <c r="M10" s="23">
        <v>50</v>
      </c>
      <c r="N10" s="33"/>
      <c r="O10" s="48"/>
    </row>
    <row r="11" spans="1:15" ht="15.75">
      <c r="A11" s="33">
        <v>2</v>
      </c>
      <c r="B11" s="33"/>
      <c r="C11" s="14" t="str">
        <f>'[1]1013'!B5</f>
        <v>Літня кухня</v>
      </c>
      <c r="D11" s="39">
        <v>1976</v>
      </c>
      <c r="E11" s="30">
        <v>101310022</v>
      </c>
      <c r="F11" s="10"/>
      <c r="G11" s="10"/>
      <c r="H11" s="33" t="s">
        <v>30</v>
      </c>
      <c r="I11" s="11">
        <f>'[1]1013'!AO5</f>
        <v>1</v>
      </c>
      <c r="J11" s="11">
        <f>'[1]1013'!AP5</f>
        <v>21078.2</v>
      </c>
      <c r="K11" s="11">
        <f t="shared" ref="K11:K18" si="0">J11</f>
        <v>21078.2</v>
      </c>
      <c r="L11" s="11">
        <f t="shared" ref="L11:L22" si="1">J11-K11</f>
        <v>0</v>
      </c>
      <c r="M11" s="23">
        <v>50</v>
      </c>
      <c r="N11" s="33"/>
      <c r="O11" s="48"/>
    </row>
    <row r="12" spans="1:15" ht="15.75">
      <c r="A12" s="33">
        <v>3</v>
      </c>
      <c r="B12" s="33"/>
      <c r="C12" s="14" t="str">
        <f>'[1]1013'!B6</f>
        <v>Сарай</v>
      </c>
      <c r="D12" s="39">
        <v>1972</v>
      </c>
      <c r="E12" s="30">
        <v>101310023</v>
      </c>
      <c r="F12" s="10"/>
      <c r="G12" s="10"/>
      <c r="H12" s="33" t="s">
        <v>30</v>
      </c>
      <c r="I12" s="11">
        <f>'[1]1013'!AO6</f>
        <v>1</v>
      </c>
      <c r="J12" s="11">
        <f>'[1]1013'!AP6</f>
        <v>2523.4</v>
      </c>
      <c r="K12" s="11">
        <f t="shared" si="0"/>
        <v>2523.4</v>
      </c>
      <c r="L12" s="11">
        <f t="shared" si="1"/>
        <v>0</v>
      </c>
      <c r="M12" s="23">
        <v>50</v>
      </c>
      <c r="N12" s="33"/>
      <c r="O12" s="48"/>
    </row>
    <row r="13" spans="1:15" ht="15.75">
      <c r="A13" s="33">
        <v>4</v>
      </c>
      <c r="B13" s="33"/>
      <c r="C13" s="14" t="str">
        <f>'[1]1013'!B7</f>
        <v>Котельня</v>
      </c>
      <c r="D13" s="39">
        <v>1972</v>
      </c>
      <c r="E13" s="30">
        <v>101310024</v>
      </c>
      <c r="F13" s="10"/>
      <c r="G13" s="10"/>
      <c r="H13" s="33" t="s">
        <v>30</v>
      </c>
      <c r="I13" s="11">
        <f>'[1]1013'!AO7</f>
        <v>1</v>
      </c>
      <c r="J13" s="11">
        <f>'[1]1013'!AP7</f>
        <v>3468.3</v>
      </c>
      <c r="K13" s="11">
        <f t="shared" si="0"/>
        <v>3468.3</v>
      </c>
      <c r="L13" s="11">
        <f t="shared" si="1"/>
        <v>0</v>
      </c>
      <c r="M13" s="23">
        <v>50</v>
      </c>
      <c r="N13" s="33"/>
      <c r="O13" s="48"/>
    </row>
    <row r="14" spans="1:15" ht="15.75">
      <c r="A14" s="33">
        <v>5</v>
      </c>
      <c r="B14" s="33"/>
      <c r="C14" s="14" t="str">
        <f>'[1]1013'!B8</f>
        <v>Туалет</v>
      </c>
      <c r="D14" s="39">
        <v>1988</v>
      </c>
      <c r="E14" s="30">
        <v>101310025</v>
      </c>
      <c r="F14" s="10"/>
      <c r="G14" s="10"/>
      <c r="H14" s="33" t="s">
        <v>30</v>
      </c>
      <c r="I14" s="11">
        <f>'[1]1013'!AO8</f>
        <v>1</v>
      </c>
      <c r="J14" s="11">
        <f>'[1]1013'!AP8</f>
        <v>345.4</v>
      </c>
      <c r="K14" s="11">
        <f t="shared" si="0"/>
        <v>345.4</v>
      </c>
      <c r="L14" s="11">
        <f t="shared" si="1"/>
        <v>0</v>
      </c>
      <c r="M14" s="23">
        <v>25</v>
      </c>
      <c r="N14" s="33"/>
      <c r="O14" s="48"/>
    </row>
    <row r="15" spans="1:15" ht="15.75">
      <c r="A15" s="33">
        <v>6</v>
      </c>
      <c r="B15" s="33"/>
      <c r="C15" s="14" t="str">
        <f>'[1]1013'!B9</f>
        <v>Павильйон</v>
      </c>
      <c r="D15" s="39">
        <v>1982</v>
      </c>
      <c r="E15" s="30">
        <v>101310026</v>
      </c>
      <c r="F15" s="10"/>
      <c r="G15" s="10"/>
      <c r="H15" s="33" t="s">
        <v>30</v>
      </c>
      <c r="I15" s="11">
        <f>'[1]1013'!AO9</f>
        <v>1</v>
      </c>
      <c r="J15" s="11">
        <f>'[1]1013'!AP9</f>
        <v>34763</v>
      </c>
      <c r="K15" s="11">
        <f t="shared" si="0"/>
        <v>34763</v>
      </c>
      <c r="L15" s="11">
        <f t="shared" si="1"/>
        <v>0</v>
      </c>
      <c r="M15" s="23">
        <v>25</v>
      </c>
      <c r="N15" s="33"/>
      <c r="O15" s="48"/>
    </row>
    <row r="16" spans="1:15" ht="15.75">
      <c r="A16" s="33">
        <v>7</v>
      </c>
      <c r="B16" s="33"/>
      <c r="C16" s="14" t="str">
        <f>'[1]1013'!B10</f>
        <v>Підвал</v>
      </c>
      <c r="D16" s="39">
        <v>1972</v>
      </c>
      <c r="E16" s="30">
        <v>101310027</v>
      </c>
      <c r="F16" s="10"/>
      <c r="G16" s="10"/>
      <c r="H16" s="33" t="s">
        <v>30</v>
      </c>
      <c r="I16" s="11">
        <f>'[1]1013'!AO10</f>
        <v>1</v>
      </c>
      <c r="J16" s="11">
        <f>'[1]1013'!AP10</f>
        <v>3119.6</v>
      </c>
      <c r="K16" s="11">
        <f t="shared" si="0"/>
        <v>3119.6</v>
      </c>
      <c r="L16" s="11">
        <f t="shared" si="1"/>
        <v>0</v>
      </c>
      <c r="M16" s="23">
        <v>25</v>
      </c>
      <c r="N16" s="33"/>
      <c r="O16" s="48"/>
    </row>
    <row r="17" spans="1:15" ht="15.75">
      <c r="A17" s="33">
        <v>8</v>
      </c>
      <c r="B17" s="33"/>
      <c r="C17" s="14" t="str">
        <f>'[1]1013'!B11</f>
        <v>Огорожа металева</v>
      </c>
      <c r="D17" s="40">
        <v>1986</v>
      </c>
      <c r="E17" s="30">
        <v>101310028</v>
      </c>
      <c r="F17" s="10"/>
      <c r="G17" s="10"/>
      <c r="H17" s="33" t="s">
        <v>30</v>
      </c>
      <c r="I17" s="11">
        <f>'[1]1013'!AO11</f>
        <v>1</v>
      </c>
      <c r="J17" s="11">
        <f>'[1]1013'!AP11</f>
        <v>1922.8</v>
      </c>
      <c r="K17" s="11">
        <f t="shared" si="0"/>
        <v>1922.8</v>
      </c>
      <c r="L17" s="11">
        <f t="shared" si="1"/>
        <v>0</v>
      </c>
      <c r="M17" s="23">
        <v>25</v>
      </c>
      <c r="N17" s="33"/>
      <c r="O17" s="48"/>
    </row>
    <row r="18" spans="1:15" ht="15.75">
      <c r="A18" s="33">
        <v>9</v>
      </c>
      <c r="B18" s="33"/>
      <c r="C18" s="14" t="str">
        <f>'[1]1013'!B12</f>
        <v>Колодязь</v>
      </c>
      <c r="D18" s="40">
        <v>1986</v>
      </c>
      <c r="E18" s="30">
        <v>101310029</v>
      </c>
      <c r="F18" s="10"/>
      <c r="G18" s="10"/>
      <c r="H18" s="33" t="s">
        <v>30</v>
      </c>
      <c r="I18" s="11">
        <f>'[1]1013'!AO12</f>
        <v>1</v>
      </c>
      <c r="J18" s="11">
        <f>'[1]1013'!AP12</f>
        <v>345.4</v>
      </c>
      <c r="K18" s="11">
        <f t="shared" si="0"/>
        <v>345.4</v>
      </c>
      <c r="L18" s="11">
        <f t="shared" si="1"/>
        <v>0</v>
      </c>
      <c r="M18" s="23">
        <v>25</v>
      </c>
      <c r="N18" s="33"/>
      <c r="O18" s="48"/>
    </row>
    <row r="19" spans="1:15" ht="15.75">
      <c r="A19" s="33">
        <v>10</v>
      </c>
      <c r="B19" s="33"/>
      <c r="C19" s="14" t="str">
        <f>'[1]1013'!B13</f>
        <v>Ігровий комплекс</v>
      </c>
      <c r="D19" s="40">
        <v>2013</v>
      </c>
      <c r="E19" s="30">
        <v>101310246</v>
      </c>
      <c r="F19" s="10"/>
      <c r="G19" s="10"/>
      <c r="H19" s="33" t="s">
        <v>30</v>
      </c>
      <c r="I19" s="11">
        <f>'[1]1013'!AO13</f>
        <v>1</v>
      </c>
      <c r="J19" s="11">
        <f>'[1]1013'!AP13</f>
        <v>28900</v>
      </c>
      <c r="K19" s="11">
        <f>J19*4%*10+674.33</f>
        <v>12234.33</v>
      </c>
      <c r="L19" s="11">
        <f t="shared" si="1"/>
        <v>16665.669999999998</v>
      </c>
      <c r="M19" s="23">
        <v>25</v>
      </c>
      <c r="N19" s="33"/>
      <c r="O19" s="48"/>
    </row>
    <row r="20" spans="1:15" ht="15.75">
      <c r="A20" s="33">
        <v>11</v>
      </c>
      <c r="B20" s="33"/>
      <c r="C20" s="14" t="str">
        <f>'[1]1013'!B14</f>
        <v>Гойдалка металева</v>
      </c>
      <c r="D20" s="40">
        <v>2013</v>
      </c>
      <c r="E20" s="30">
        <v>101310247</v>
      </c>
      <c r="F20" s="10"/>
      <c r="G20" s="10"/>
      <c r="H20" s="33" t="s">
        <v>30</v>
      </c>
      <c r="I20" s="11">
        <f>'[1]1013'!AO14</f>
        <v>1</v>
      </c>
      <c r="J20" s="11">
        <f>'[1]1013'!AP14</f>
        <v>7900</v>
      </c>
      <c r="K20" s="11">
        <f>J20*4%*10.58</f>
        <v>3343.28</v>
      </c>
      <c r="L20" s="11">
        <f t="shared" si="1"/>
        <v>4556.7199999999993</v>
      </c>
      <c r="M20" s="23">
        <v>25</v>
      </c>
      <c r="N20" s="33"/>
      <c r="O20" s="48"/>
    </row>
    <row r="21" spans="1:15" ht="15.75">
      <c r="A21" s="33">
        <v>12</v>
      </c>
      <c r="B21" s="33"/>
      <c r="C21" s="14" t="str">
        <f>'[1]1013'!B15</f>
        <v>Набір Веселка</v>
      </c>
      <c r="D21" s="40">
        <v>2013</v>
      </c>
      <c r="E21" s="30">
        <v>101310248</v>
      </c>
      <c r="F21" s="10"/>
      <c r="G21" s="10"/>
      <c r="H21" s="33" t="s">
        <v>30</v>
      </c>
      <c r="I21" s="11">
        <f>'[1]1013'!AO15</f>
        <v>1</v>
      </c>
      <c r="J21" s="11">
        <f>'[1]1013'!AP15</f>
        <v>13721</v>
      </c>
      <c r="K21" s="11">
        <f>J21*4%*10.58</f>
        <v>5806.7272000000003</v>
      </c>
      <c r="L21" s="11">
        <f t="shared" si="1"/>
        <v>7914.2727999999997</v>
      </c>
      <c r="M21" s="23">
        <v>25</v>
      </c>
      <c r="N21" s="33"/>
      <c r="O21" s="48"/>
    </row>
    <row r="22" spans="1:15" ht="15.75">
      <c r="A22" s="33">
        <v>13</v>
      </c>
      <c r="B22" s="33"/>
      <c r="C22" s="14" t="str">
        <f>'[1]1013'!B16</f>
        <v>МАФ дитячий ігровий павильйон</v>
      </c>
      <c r="D22" s="40">
        <v>2018</v>
      </c>
      <c r="E22" s="30">
        <v>101310318</v>
      </c>
      <c r="F22" s="10"/>
      <c r="G22" s="10"/>
      <c r="H22" s="33" t="s">
        <v>30</v>
      </c>
      <c r="I22" s="11">
        <f>'[1]1013'!AO16</f>
        <v>1</v>
      </c>
      <c r="J22" s="11">
        <f>'[1]1013'!AP16</f>
        <v>25796</v>
      </c>
      <c r="K22" s="11">
        <f>J22*4%*5.58</f>
        <v>5757.6671999999999</v>
      </c>
      <c r="L22" s="11">
        <f t="shared" si="1"/>
        <v>20038.3328</v>
      </c>
      <c r="M22" s="23">
        <v>25</v>
      </c>
      <c r="N22" s="33"/>
      <c r="O22" s="48"/>
    </row>
    <row r="23" spans="1:15" ht="15.75">
      <c r="A23" s="65"/>
      <c r="B23" s="31">
        <v>1014</v>
      </c>
      <c r="C23" s="74"/>
      <c r="D23" s="71"/>
      <c r="E23" s="71"/>
      <c r="F23" s="71"/>
      <c r="G23" s="71"/>
      <c r="H23" s="71"/>
      <c r="I23" s="31"/>
      <c r="J23" s="31"/>
      <c r="K23" s="31"/>
      <c r="L23" s="31"/>
      <c r="M23" s="65"/>
      <c r="N23" s="33"/>
      <c r="O23" s="46"/>
    </row>
    <row r="24" spans="1:15" s="28" customFormat="1" ht="31.5">
      <c r="A24" s="65"/>
      <c r="B24" s="17" t="s">
        <v>17</v>
      </c>
      <c r="C24" s="74"/>
      <c r="D24" s="71"/>
      <c r="E24" s="71"/>
      <c r="F24" s="71"/>
      <c r="G24" s="71"/>
      <c r="H24" s="71"/>
      <c r="I24" s="32">
        <f>SUM(I25:I41)</f>
        <v>19</v>
      </c>
      <c r="J24" s="32">
        <f>SUM(J25:J41)</f>
        <v>279711.44999999995</v>
      </c>
      <c r="K24" s="32">
        <f>SUM(K25:K41)</f>
        <v>63290.77891666667</v>
      </c>
      <c r="L24" s="32">
        <f>SUM(L25:L41)</f>
        <v>216420.67108333338</v>
      </c>
      <c r="M24" s="65"/>
      <c r="N24" s="31"/>
      <c r="O24" s="27"/>
    </row>
    <row r="25" spans="1:15" s="28" customFormat="1" ht="15.75">
      <c r="A25" s="33">
        <v>1</v>
      </c>
      <c r="B25" s="17"/>
      <c r="C25" s="34" t="str">
        <f>'[1]1014'!B4</f>
        <v>Піаніно</v>
      </c>
      <c r="D25" s="41">
        <v>2003</v>
      </c>
      <c r="E25" s="41">
        <v>101490005</v>
      </c>
      <c r="F25" s="31"/>
      <c r="G25" s="31"/>
      <c r="H25" s="31"/>
      <c r="I25" s="7">
        <f>'[1]1014'!AO4</f>
        <v>1</v>
      </c>
      <c r="J25" s="7">
        <f>'[1]1014'!AP4</f>
        <v>1717</v>
      </c>
      <c r="K25" s="7">
        <f>J25</f>
        <v>1717</v>
      </c>
      <c r="L25" s="7">
        <f>J25-K25</f>
        <v>0</v>
      </c>
      <c r="M25" s="33">
        <v>10</v>
      </c>
      <c r="N25" s="31"/>
      <c r="O25" s="27"/>
    </row>
    <row r="26" spans="1:15" s="28" customFormat="1" ht="15.75">
      <c r="A26" s="33">
        <v>2</v>
      </c>
      <c r="B26" s="17"/>
      <c r="C26" s="34" t="str">
        <f>'[1]1014'!B5</f>
        <v>Музичний центр Самсунг</v>
      </c>
      <c r="D26" s="41">
        <v>2006</v>
      </c>
      <c r="E26" s="41">
        <v>101490289</v>
      </c>
      <c r="F26" s="31"/>
      <c r="G26" s="31"/>
      <c r="H26" s="31"/>
      <c r="I26" s="7">
        <f>'[1]1014'!AO5</f>
        <v>1</v>
      </c>
      <c r="J26" s="7">
        <f>'[1]1014'!AP5</f>
        <v>1789.7</v>
      </c>
      <c r="K26" s="7">
        <f t="shared" ref="K26:K37" si="2">J26</f>
        <v>1789.7</v>
      </c>
      <c r="L26" s="7">
        <f t="shared" ref="L26:L40" si="3">J26-K26</f>
        <v>0</v>
      </c>
      <c r="M26" s="33">
        <v>10</v>
      </c>
      <c r="N26" s="31"/>
      <c r="O26" s="27"/>
    </row>
    <row r="27" spans="1:15" s="28" customFormat="1" ht="15.75">
      <c r="A27" s="33">
        <v>3</v>
      </c>
      <c r="B27" s="17"/>
      <c r="C27" s="34" t="str">
        <f>'[1]1014'!B6</f>
        <v xml:space="preserve">Проектор мультимедійний </v>
      </c>
      <c r="D27" s="41">
        <v>2007</v>
      </c>
      <c r="E27" s="41">
        <v>101480293</v>
      </c>
      <c r="F27" s="31"/>
      <c r="G27" s="31"/>
      <c r="H27" s="31"/>
      <c r="I27" s="7">
        <f>'[1]1014'!AO6</f>
        <v>1</v>
      </c>
      <c r="J27" s="7">
        <f>'[1]1014'!AP6</f>
        <v>4450.6000000000004</v>
      </c>
      <c r="K27" s="7">
        <f t="shared" si="2"/>
        <v>4450.6000000000004</v>
      </c>
      <c r="L27" s="7">
        <f t="shared" si="3"/>
        <v>0</v>
      </c>
      <c r="M27" s="33">
        <v>10</v>
      </c>
      <c r="N27" s="31"/>
      <c r="O27" s="27"/>
    </row>
    <row r="28" spans="1:15" s="28" customFormat="1" ht="15.75">
      <c r="A28" s="33">
        <v>4</v>
      </c>
      <c r="B28" s="17"/>
      <c r="C28" s="34" t="str">
        <f>'[1]1014'!B7</f>
        <v>Пральна машина</v>
      </c>
      <c r="D28" s="41">
        <v>2008</v>
      </c>
      <c r="E28" s="42">
        <v>101490316</v>
      </c>
      <c r="F28" s="31"/>
      <c r="G28" s="31"/>
      <c r="H28" s="31"/>
      <c r="I28" s="7">
        <f>'[1]1014'!AO7</f>
        <v>1</v>
      </c>
      <c r="J28" s="7">
        <f>'[1]1014'!AP7</f>
        <v>3094.3</v>
      </c>
      <c r="K28" s="7">
        <f t="shared" si="2"/>
        <v>3094.3</v>
      </c>
      <c r="L28" s="7">
        <f t="shared" si="3"/>
        <v>0</v>
      </c>
      <c r="M28" s="33">
        <v>10</v>
      </c>
      <c r="N28" s="31"/>
      <c r="O28" s="27"/>
    </row>
    <row r="29" spans="1:15" s="28" customFormat="1" ht="15.75">
      <c r="A29" s="33">
        <v>5</v>
      </c>
      <c r="B29" s="17"/>
      <c r="C29" s="34" t="str">
        <f>'[1]1014'!B8</f>
        <v>Холодильник Атлант</v>
      </c>
      <c r="D29" s="41">
        <v>2011</v>
      </c>
      <c r="E29" s="42">
        <v>101490318</v>
      </c>
      <c r="F29" s="31"/>
      <c r="G29" s="31"/>
      <c r="H29" s="31"/>
      <c r="I29" s="7">
        <f>'[1]1014'!AO8</f>
        <v>1</v>
      </c>
      <c r="J29" s="7">
        <f>'[1]1014'!AP8</f>
        <v>3289</v>
      </c>
      <c r="K29" s="7">
        <f t="shared" si="2"/>
        <v>3289</v>
      </c>
      <c r="L29" s="7">
        <f t="shared" si="3"/>
        <v>0</v>
      </c>
      <c r="M29" s="33">
        <v>10</v>
      </c>
      <c r="N29" s="31"/>
      <c r="O29" s="27"/>
    </row>
    <row r="30" spans="1:15" s="28" customFormat="1" ht="15.75">
      <c r="A30" s="33">
        <v>6</v>
      </c>
      <c r="B30" s="17"/>
      <c r="C30" s="34" t="str">
        <f>'[1]1014'!B9</f>
        <v>Принтер МФУ Canon</v>
      </c>
      <c r="D30" s="41">
        <v>2012</v>
      </c>
      <c r="E30" s="42">
        <v>101480323</v>
      </c>
      <c r="F30" s="31"/>
      <c r="G30" s="31"/>
      <c r="H30" s="31"/>
      <c r="I30" s="7">
        <f>'[1]1014'!AO9</f>
        <v>1</v>
      </c>
      <c r="J30" s="7">
        <f>'[1]1014'!AP9</f>
        <v>1105.5</v>
      </c>
      <c r="K30" s="7">
        <f t="shared" si="2"/>
        <v>1105.5</v>
      </c>
      <c r="L30" s="7">
        <f t="shared" si="3"/>
        <v>0</v>
      </c>
      <c r="M30" s="33">
        <v>10</v>
      </c>
      <c r="N30" s="31"/>
      <c r="O30" s="27"/>
    </row>
    <row r="31" spans="1:15" s="28" customFormat="1" ht="15.75">
      <c r="A31" s="33">
        <v>7</v>
      </c>
      <c r="B31" s="17"/>
      <c r="C31" s="34" t="str">
        <f>'[1]1014'!B10</f>
        <v>Холодильник Атлант</v>
      </c>
      <c r="D31" s="41">
        <v>2012</v>
      </c>
      <c r="E31" s="42">
        <v>101490324</v>
      </c>
      <c r="F31" s="31"/>
      <c r="G31" s="31"/>
      <c r="H31" s="31"/>
      <c r="I31" s="7">
        <f>'[1]1014'!AO10</f>
        <v>1</v>
      </c>
      <c r="J31" s="7">
        <f>'[1]1014'!AP10</f>
        <v>3269.2</v>
      </c>
      <c r="K31" s="7">
        <f t="shared" si="2"/>
        <v>3269.2</v>
      </c>
      <c r="L31" s="7">
        <f t="shared" si="3"/>
        <v>0</v>
      </c>
      <c r="M31" s="33">
        <v>10</v>
      </c>
      <c r="N31" s="31"/>
      <c r="O31" s="27"/>
    </row>
    <row r="32" spans="1:15" s="28" customFormat="1" ht="15.75">
      <c r="A32" s="33">
        <v>8</v>
      </c>
      <c r="B32" s="17"/>
      <c r="C32" s="34" t="str">
        <f>'[1]1014'!B11</f>
        <v>Плита промислова</v>
      </c>
      <c r="D32" s="41">
        <v>2012</v>
      </c>
      <c r="E32" s="42">
        <v>101490346</v>
      </c>
      <c r="F32" s="31"/>
      <c r="G32" s="31"/>
      <c r="H32" s="31"/>
      <c r="I32" s="7">
        <f>'[1]1014'!AO11</f>
        <v>1</v>
      </c>
      <c r="J32" s="7">
        <f>'[1]1014'!AP11</f>
        <v>8266.06</v>
      </c>
      <c r="K32" s="7">
        <f t="shared" si="2"/>
        <v>8266.06</v>
      </c>
      <c r="L32" s="7">
        <f t="shared" si="3"/>
        <v>0</v>
      </c>
      <c r="M32" s="33">
        <v>10</v>
      </c>
      <c r="N32" s="31"/>
      <c r="O32" s="27"/>
    </row>
    <row r="33" spans="1:15" s="28" customFormat="1" ht="15.75">
      <c r="A33" s="33">
        <v>9</v>
      </c>
      <c r="B33" s="17"/>
      <c r="C33" s="34" t="str">
        <f>'[1]1014'!B12</f>
        <v>Витяжка промислова</v>
      </c>
      <c r="D33" s="41">
        <v>2012</v>
      </c>
      <c r="E33" s="42">
        <v>101490347</v>
      </c>
      <c r="F33" s="31"/>
      <c r="G33" s="31"/>
      <c r="H33" s="31"/>
      <c r="I33" s="7">
        <f>'[1]1014'!AO12</f>
        <v>1</v>
      </c>
      <c r="J33" s="7">
        <f>'[1]1014'!AP12</f>
        <v>3850</v>
      </c>
      <c r="K33" s="7">
        <f t="shared" si="2"/>
        <v>3850</v>
      </c>
      <c r="L33" s="7">
        <f t="shared" si="3"/>
        <v>0</v>
      </c>
      <c r="M33" s="33">
        <v>10</v>
      </c>
      <c r="N33" s="31"/>
      <c r="O33" s="27"/>
    </row>
    <row r="34" spans="1:15" s="28" customFormat="1" ht="15.75">
      <c r="A34" s="33">
        <v>10</v>
      </c>
      <c r="B34" s="17"/>
      <c r="C34" s="34" t="str">
        <f>'[1]1014'!B13</f>
        <v xml:space="preserve">Ноутбук </v>
      </c>
      <c r="D34" s="41">
        <v>2012</v>
      </c>
      <c r="E34" s="42">
        <v>101480350</v>
      </c>
      <c r="F34" s="31"/>
      <c r="G34" s="31"/>
      <c r="H34" s="31"/>
      <c r="I34" s="7">
        <f>'[1]1014'!AO13</f>
        <v>1</v>
      </c>
      <c r="J34" s="7">
        <f>'[1]1014'!AP13</f>
        <v>3850</v>
      </c>
      <c r="K34" s="7">
        <f t="shared" si="2"/>
        <v>3850</v>
      </c>
      <c r="L34" s="7">
        <f t="shared" si="3"/>
        <v>0</v>
      </c>
      <c r="M34" s="33">
        <v>10</v>
      </c>
      <c r="N34" s="31"/>
      <c r="O34" s="27"/>
    </row>
    <row r="35" spans="1:15" s="28" customFormat="1" ht="15.75">
      <c r="A35" s="33">
        <v>11</v>
      </c>
      <c r="B35" s="17"/>
      <c r="C35" s="34" t="str">
        <f>'[1]1014'!B14</f>
        <v>Електром’ясорубка</v>
      </c>
      <c r="D35" s="41">
        <v>2016</v>
      </c>
      <c r="E35" s="42">
        <v>101490362</v>
      </c>
      <c r="F35" s="31"/>
      <c r="G35" s="31"/>
      <c r="H35" s="31"/>
      <c r="I35" s="7">
        <f>'[1]1014'!AO14</f>
        <v>1</v>
      </c>
      <c r="J35" s="7">
        <f>'[1]1014'!AP14</f>
        <v>18700</v>
      </c>
      <c r="K35" s="7">
        <f>J35*10%*7.58</f>
        <v>14174.6</v>
      </c>
      <c r="L35" s="7">
        <f t="shared" si="3"/>
        <v>4525.3999999999996</v>
      </c>
      <c r="M35" s="33">
        <v>10</v>
      </c>
      <c r="N35" s="31"/>
      <c r="O35" s="27"/>
    </row>
    <row r="36" spans="1:15" s="28" customFormat="1" ht="15.75">
      <c r="A36" s="33">
        <v>12</v>
      </c>
      <c r="B36" s="17"/>
      <c r="C36" s="34" t="str">
        <f>'[1]1014'!B15</f>
        <v>Комп’ютер</v>
      </c>
      <c r="D36" s="41">
        <v>2012</v>
      </c>
      <c r="E36" s="42">
        <v>101480322</v>
      </c>
      <c r="F36" s="31"/>
      <c r="G36" s="31"/>
      <c r="H36" s="31"/>
      <c r="I36" s="7">
        <f>'[1]1014'!AO15</f>
        <v>1</v>
      </c>
      <c r="J36" s="7">
        <f>'[1]1014'!AP15</f>
        <v>5016</v>
      </c>
      <c r="K36" s="7">
        <f t="shared" si="2"/>
        <v>5016</v>
      </c>
      <c r="L36" s="7">
        <f t="shared" si="3"/>
        <v>0</v>
      </c>
      <c r="M36" s="33">
        <v>10</v>
      </c>
      <c r="N36" s="31"/>
      <c r="O36" s="27"/>
    </row>
    <row r="37" spans="1:15" s="28" customFormat="1" ht="15.75">
      <c r="A37" s="33">
        <v>13</v>
      </c>
      <c r="B37" s="17"/>
      <c r="C37" s="34" t="str">
        <f>'[1]1014'!B16</f>
        <v>комп’ютер учня ЕОМ</v>
      </c>
      <c r="D37" s="57">
        <v>2008</v>
      </c>
      <c r="E37" s="49">
        <v>10480040</v>
      </c>
      <c r="F37" s="31"/>
      <c r="G37" s="31"/>
      <c r="H37" s="31"/>
      <c r="I37" s="7">
        <f>'[1]1014'!AO16</f>
        <v>1</v>
      </c>
      <c r="J37" s="7">
        <f>'[1]1014'!AP16</f>
        <v>2936</v>
      </c>
      <c r="K37" s="7">
        <f t="shared" si="2"/>
        <v>2936</v>
      </c>
      <c r="L37" s="7">
        <f t="shared" si="3"/>
        <v>0</v>
      </c>
      <c r="M37" s="33">
        <v>10</v>
      </c>
      <c r="N37" s="31"/>
      <c r="O37" s="27"/>
    </row>
    <row r="38" spans="1:15" s="28" customFormat="1" ht="15.75">
      <c r="A38" s="33">
        <v>14</v>
      </c>
      <c r="B38" s="17"/>
      <c r="C38" s="34" t="str">
        <f>'[1]1014 1'!B4</f>
        <v>Генератор GUCBIR</v>
      </c>
      <c r="D38" s="25">
        <v>45139</v>
      </c>
      <c r="E38" s="26" t="s">
        <v>45</v>
      </c>
      <c r="F38" s="31"/>
      <c r="G38" s="31"/>
      <c r="H38" s="31"/>
      <c r="I38" s="7">
        <f>'[1]1014 1'!AO4</f>
        <v>1</v>
      </c>
      <c r="J38" s="7">
        <f>'[1]1014 1'!AP4</f>
        <v>48000</v>
      </c>
      <c r="K38" s="7">
        <f>J38*10%*0.58</f>
        <v>2784</v>
      </c>
      <c r="L38" s="7">
        <f t="shared" si="3"/>
        <v>45216</v>
      </c>
      <c r="M38" s="33">
        <v>10</v>
      </c>
      <c r="N38" s="31"/>
      <c r="O38" s="27"/>
    </row>
    <row r="39" spans="1:15" s="28" customFormat="1" ht="31.5">
      <c r="A39" s="33">
        <v>15</v>
      </c>
      <c r="B39" s="17"/>
      <c r="C39" s="34" t="str">
        <f>'[1]1014 1'!B5</f>
        <v>Пральна машина BOSCH WAN28263UA</v>
      </c>
      <c r="D39" s="43">
        <v>45261</v>
      </c>
      <c r="E39" s="41">
        <v>10148001</v>
      </c>
      <c r="F39" s="31"/>
      <c r="G39" s="31"/>
      <c r="H39" s="31"/>
      <c r="I39" s="7">
        <f>'[1]1014 1'!AO5</f>
        <v>1</v>
      </c>
      <c r="J39" s="7">
        <f>'[1]1014 1'!AP5</f>
        <v>22096</v>
      </c>
      <c r="K39" s="7">
        <f>J39*10%/12*7</f>
        <v>1288.9333333333334</v>
      </c>
      <c r="L39" s="7">
        <f t="shared" si="3"/>
        <v>20807.066666666666</v>
      </c>
      <c r="M39" s="33">
        <v>10</v>
      </c>
      <c r="N39" s="31"/>
      <c r="O39" s="27"/>
    </row>
    <row r="40" spans="1:15" s="28" customFormat="1" ht="15.75">
      <c r="A40" s="33">
        <v>16</v>
      </c>
      <c r="B40" s="17"/>
      <c r="C40" s="34" t="str">
        <f>'[1]1014 1'!B6</f>
        <v xml:space="preserve">ноутбук </v>
      </c>
      <c r="D40" s="50">
        <v>45383</v>
      </c>
      <c r="E40" s="41">
        <v>10146001</v>
      </c>
      <c r="F40" s="31"/>
      <c r="G40" s="31"/>
      <c r="H40" s="31"/>
      <c r="I40" s="7">
        <f>'[1]1014 1'!AO6</f>
        <v>3</v>
      </c>
      <c r="J40" s="7">
        <f>'[1]1014 1'!AP6</f>
        <v>70452.09</v>
      </c>
      <c r="K40" s="7">
        <f>J40*10%/12*3</f>
        <v>1761.3022499999997</v>
      </c>
      <c r="L40" s="7">
        <f t="shared" si="3"/>
        <v>68690.787750000003</v>
      </c>
      <c r="M40" s="33">
        <v>10</v>
      </c>
      <c r="N40" s="31"/>
      <c r="O40" s="27"/>
    </row>
    <row r="41" spans="1:15" s="28" customFormat="1" ht="31.5">
      <c r="A41" s="33">
        <v>17</v>
      </c>
      <c r="B41" s="17"/>
      <c r="C41" s="34" t="str">
        <f>'[1]1014 1'!B7</f>
        <v>Котел твердопаливний Vezus PROM 50 кВт</v>
      </c>
      <c r="D41" s="43">
        <v>45444</v>
      </c>
      <c r="E41" s="42">
        <v>101480519</v>
      </c>
      <c r="F41" s="31"/>
      <c r="G41" s="31"/>
      <c r="H41" s="31"/>
      <c r="I41" s="7">
        <f>'[1]1014 1'!AO7</f>
        <v>1</v>
      </c>
      <c r="J41" s="7">
        <f>'[1]1014 1'!AP7</f>
        <v>77830</v>
      </c>
      <c r="K41" s="7">
        <f>J41*10%/12</f>
        <v>648.58333333333337</v>
      </c>
      <c r="L41" s="7">
        <f>J41-K41</f>
        <v>77181.416666666672</v>
      </c>
      <c r="M41" s="33">
        <v>10</v>
      </c>
      <c r="N41" s="31"/>
      <c r="O41" s="27"/>
    </row>
    <row r="42" spans="1:15" ht="15.75">
      <c r="A42" s="33"/>
      <c r="B42" s="31">
        <v>1015</v>
      </c>
      <c r="C42" s="3"/>
      <c r="D42" s="12"/>
      <c r="E42" s="37"/>
      <c r="F42" s="33"/>
      <c r="G42" s="33"/>
      <c r="H42" s="33"/>
      <c r="I42" s="33"/>
      <c r="J42" s="7"/>
      <c r="K42" s="13"/>
      <c r="L42" s="12"/>
      <c r="M42" s="33"/>
      <c r="N42" s="33"/>
      <c r="O42" s="46"/>
    </row>
    <row r="43" spans="1:15" ht="31.5">
      <c r="A43" s="33"/>
      <c r="B43" s="17" t="s">
        <v>32</v>
      </c>
      <c r="C43" s="34"/>
      <c r="D43" s="33"/>
      <c r="E43" s="33"/>
      <c r="F43" s="33"/>
      <c r="G43" s="33"/>
      <c r="H43" s="33"/>
      <c r="I43" s="33" t="s">
        <v>34</v>
      </c>
      <c r="J43" s="32" t="s">
        <v>34</v>
      </c>
      <c r="K43" s="32" t="s">
        <v>34</v>
      </c>
      <c r="L43" s="7"/>
      <c r="M43" s="33"/>
      <c r="N43" s="33"/>
      <c r="O43" s="46"/>
    </row>
    <row r="44" spans="1:15" ht="15.75">
      <c r="A44" s="71"/>
      <c r="B44" s="31">
        <v>1016</v>
      </c>
      <c r="C44" s="74"/>
      <c r="D44" s="71"/>
      <c r="E44" s="71"/>
      <c r="F44" s="71"/>
      <c r="G44" s="71"/>
      <c r="H44" s="71"/>
      <c r="I44" s="73">
        <f>SUM(I46:I50)</f>
        <v>6</v>
      </c>
      <c r="J44" s="73">
        <f>SUM(J46:J50)</f>
        <v>19123.5</v>
      </c>
      <c r="K44" s="73">
        <f>SUM(K46:K50)</f>
        <v>18966.419999999998</v>
      </c>
      <c r="L44" s="73">
        <f>SUM(L46:L50)</f>
        <v>157.07999999999993</v>
      </c>
      <c r="M44" s="33"/>
      <c r="N44" s="65"/>
      <c r="O44" s="66"/>
    </row>
    <row r="45" spans="1:15" ht="47.25">
      <c r="A45" s="71"/>
      <c r="B45" s="17" t="s">
        <v>44</v>
      </c>
      <c r="C45" s="74"/>
      <c r="D45" s="71"/>
      <c r="E45" s="71"/>
      <c r="F45" s="71"/>
      <c r="G45" s="71"/>
      <c r="H45" s="71"/>
      <c r="I45" s="71"/>
      <c r="J45" s="71"/>
      <c r="K45" s="71"/>
      <c r="L45" s="71"/>
      <c r="M45" s="33"/>
      <c r="N45" s="65"/>
      <c r="O45" s="66"/>
    </row>
    <row r="46" spans="1:15" ht="15.75">
      <c r="A46" s="31">
        <v>1</v>
      </c>
      <c r="B46" s="17"/>
      <c r="C46" s="34" t="str">
        <f>'[1]1016'!B4</f>
        <v xml:space="preserve">Газонокосилка </v>
      </c>
      <c r="D46" s="49">
        <v>2013</v>
      </c>
      <c r="E46" s="51">
        <v>101610050</v>
      </c>
      <c r="F46" s="31"/>
      <c r="G46" s="31"/>
      <c r="H46" s="31"/>
      <c r="I46" s="7">
        <f>'[1]1016'!AO4</f>
        <v>1</v>
      </c>
      <c r="J46" s="7">
        <f>'[1]1016'!AP4</f>
        <v>3443</v>
      </c>
      <c r="K46" s="7">
        <f>J46</f>
        <v>3443</v>
      </c>
      <c r="L46" s="7">
        <f t="shared" ref="L46:L50" si="4">J46-K46</f>
        <v>0</v>
      </c>
      <c r="M46" s="33">
        <v>10</v>
      </c>
      <c r="N46" s="33"/>
      <c r="O46" s="48"/>
    </row>
    <row r="47" spans="1:15" ht="15.75">
      <c r="A47" s="31">
        <v>2</v>
      </c>
      <c r="B47" s="17"/>
      <c r="C47" s="34" t="str">
        <f>'[1]1016'!B5</f>
        <v>Стінка дит з 5-ти елем</v>
      </c>
      <c r="D47" s="49">
        <v>2013</v>
      </c>
      <c r="E47" s="51">
        <v>101630051</v>
      </c>
      <c r="F47" s="31"/>
      <c r="G47" s="31"/>
      <c r="H47" s="31"/>
      <c r="I47" s="7">
        <f>'[1]1016'!AO5</f>
        <v>1</v>
      </c>
      <c r="J47" s="7">
        <f>'[1]1016'!AP5</f>
        <v>3630</v>
      </c>
      <c r="K47" s="7">
        <f t="shared" ref="K47:K50" si="5">J47</f>
        <v>3630</v>
      </c>
      <c r="L47" s="7">
        <f t="shared" si="4"/>
        <v>0</v>
      </c>
      <c r="M47" s="33">
        <v>10</v>
      </c>
      <c r="N47" s="33"/>
      <c r="O47" s="48"/>
    </row>
    <row r="48" spans="1:15" ht="15.75">
      <c r="A48" s="31">
        <v>3</v>
      </c>
      <c r="B48" s="17"/>
      <c r="C48" s="34" t="str">
        <f>'[1]1016'!B6</f>
        <v>Ліжко дит 3-ярусне</v>
      </c>
      <c r="D48" s="49">
        <v>2013</v>
      </c>
      <c r="E48" s="51" t="s">
        <v>46</v>
      </c>
      <c r="F48" s="31"/>
      <c r="G48" s="31"/>
      <c r="H48" s="31"/>
      <c r="I48" s="7">
        <f>'[1]1016'!AO6</f>
        <v>2</v>
      </c>
      <c r="J48" s="7">
        <f>'[1]1016'!AP6</f>
        <v>4620</v>
      </c>
      <c r="K48" s="7">
        <f t="shared" si="5"/>
        <v>4620</v>
      </c>
      <c r="L48" s="7">
        <f t="shared" si="4"/>
        <v>0</v>
      </c>
      <c r="M48" s="33">
        <v>10</v>
      </c>
      <c r="N48" s="33"/>
      <c r="O48" s="48"/>
    </row>
    <row r="49" spans="1:15" ht="15.75">
      <c r="A49" s="31">
        <v>4</v>
      </c>
      <c r="B49" s="17"/>
      <c r="C49" s="34" t="str">
        <f>'[1]1016'!B7</f>
        <v>Мийка 2-х секційна</v>
      </c>
      <c r="D49" s="49">
        <v>2014</v>
      </c>
      <c r="E49" s="51">
        <v>101630053</v>
      </c>
      <c r="F49" s="31"/>
      <c r="G49" s="31"/>
      <c r="H49" s="31"/>
      <c r="I49" s="7">
        <f>'[1]1016'!AO7</f>
        <v>1</v>
      </c>
      <c r="J49" s="7">
        <f>'[1]1016'!AP7</f>
        <v>3740</v>
      </c>
      <c r="K49" s="7">
        <f>J49*10%*9.58</f>
        <v>3582.92</v>
      </c>
      <c r="L49" s="7">
        <f t="shared" si="4"/>
        <v>157.07999999999993</v>
      </c>
      <c r="M49" s="33">
        <v>10</v>
      </c>
      <c r="N49" s="33"/>
      <c r="O49" s="48"/>
    </row>
    <row r="50" spans="1:15" ht="15.75">
      <c r="A50" s="31">
        <v>5</v>
      </c>
      <c r="B50" s="17"/>
      <c r="C50" s="34" t="str">
        <f>'[1]1016'!B8</f>
        <v>Водопровід</v>
      </c>
      <c r="D50" s="49">
        <v>1984</v>
      </c>
      <c r="E50" s="51">
        <v>101640034</v>
      </c>
      <c r="F50" s="31"/>
      <c r="G50" s="31"/>
      <c r="H50" s="31"/>
      <c r="I50" s="7">
        <f>'[1]1016'!AO8</f>
        <v>1</v>
      </c>
      <c r="J50" s="7">
        <f>'[1]1016'!AP8</f>
        <v>3690.5</v>
      </c>
      <c r="K50" s="7">
        <f t="shared" si="5"/>
        <v>3690.5</v>
      </c>
      <c r="L50" s="7">
        <f t="shared" si="4"/>
        <v>0</v>
      </c>
      <c r="M50" s="33">
        <v>10</v>
      </c>
      <c r="N50" s="33"/>
      <c r="O50" s="48"/>
    </row>
    <row r="51" spans="1:15" ht="15.75">
      <c r="A51" s="33"/>
      <c r="B51" s="31">
        <v>1017</v>
      </c>
      <c r="C51" s="34"/>
      <c r="D51" s="33"/>
      <c r="E51" s="2"/>
      <c r="F51" s="33"/>
      <c r="G51" s="33"/>
      <c r="H51" s="33"/>
      <c r="I51" s="52"/>
      <c r="J51" s="7"/>
      <c r="K51" s="33"/>
      <c r="L51" s="32"/>
      <c r="M51" s="33"/>
      <c r="N51" s="33"/>
      <c r="O51" s="48"/>
    </row>
    <row r="52" spans="1:15" ht="47.25">
      <c r="A52" s="33"/>
      <c r="B52" s="31" t="s">
        <v>33</v>
      </c>
      <c r="C52" s="34"/>
      <c r="D52" s="33"/>
      <c r="E52" s="2"/>
      <c r="F52" s="33"/>
      <c r="G52" s="33"/>
      <c r="H52" s="33"/>
      <c r="I52" s="32">
        <f>SUM(I53:I53)</f>
        <v>0</v>
      </c>
      <c r="J52" s="32">
        <f t="shared" ref="J52:L52" si="6">SUM(J53:J53)</f>
        <v>0</v>
      </c>
      <c r="K52" s="32">
        <f t="shared" si="6"/>
        <v>0</v>
      </c>
      <c r="L52" s="32">
        <f t="shared" si="6"/>
        <v>0</v>
      </c>
      <c r="M52" s="33"/>
      <c r="N52" s="33"/>
      <c r="O52" s="48"/>
    </row>
    <row r="53" spans="1:15" ht="15.75">
      <c r="A53" s="33"/>
      <c r="B53" s="33"/>
      <c r="C53" s="34"/>
      <c r="D53" s="33"/>
      <c r="E53" s="2"/>
      <c r="F53" s="33"/>
      <c r="G53" s="33"/>
      <c r="H53" s="10"/>
      <c r="I53" s="7"/>
      <c r="J53" s="7"/>
      <c r="K53" s="7"/>
      <c r="L53" s="7"/>
      <c r="M53" s="33"/>
      <c r="N53" s="33"/>
      <c r="O53" s="48"/>
    </row>
    <row r="54" spans="1:15" ht="15.75">
      <c r="A54" s="33">
        <v>5</v>
      </c>
      <c r="B54" s="71" t="s">
        <v>41</v>
      </c>
      <c r="C54" s="71"/>
      <c r="D54" s="71"/>
      <c r="E54" s="71"/>
      <c r="F54" s="71"/>
      <c r="G54" s="71"/>
      <c r="H54" s="71"/>
      <c r="I54" s="16">
        <f>I52+I44+I24+I9</f>
        <v>38</v>
      </c>
      <c r="J54" s="16">
        <f>J52+J44+J24+J9</f>
        <v>674671.04999999993</v>
      </c>
      <c r="K54" s="16">
        <f>K52+K44+K24+K9</f>
        <v>408918.30331666674</v>
      </c>
      <c r="L54" s="16">
        <f>L52+L44+L24+L9</f>
        <v>265752.74668333336</v>
      </c>
      <c r="M54" s="31"/>
      <c r="N54" s="31"/>
      <c r="O54" s="46"/>
    </row>
    <row r="55" spans="1:15" ht="15.75">
      <c r="A55" s="65"/>
      <c r="B55" s="31">
        <v>1112</v>
      </c>
      <c r="C55" s="70"/>
      <c r="D55" s="76"/>
      <c r="E55" s="76"/>
      <c r="F55" s="76"/>
      <c r="G55" s="76"/>
      <c r="H55" s="76"/>
      <c r="I55" s="73">
        <f>SUM(I57:I59)</f>
        <v>0</v>
      </c>
      <c r="J55" s="73">
        <f t="shared" ref="J55:L55" si="7">SUM(J57:J59)</f>
        <v>0</v>
      </c>
      <c r="K55" s="73">
        <f t="shared" si="7"/>
        <v>0</v>
      </c>
      <c r="L55" s="73">
        <f t="shared" si="7"/>
        <v>0</v>
      </c>
      <c r="M55" s="65"/>
      <c r="N55" s="65"/>
      <c r="O55" s="66"/>
    </row>
    <row r="56" spans="1:15" ht="31.5">
      <c r="A56" s="65"/>
      <c r="B56" s="31" t="s">
        <v>18</v>
      </c>
      <c r="C56" s="70"/>
      <c r="D56" s="76"/>
      <c r="E56" s="76"/>
      <c r="F56" s="76"/>
      <c r="G56" s="76"/>
      <c r="H56" s="76"/>
      <c r="I56" s="73"/>
      <c r="J56" s="73"/>
      <c r="K56" s="73"/>
      <c r="L56" s="73"/>
      <c r="M56" s="65"/>
      <c r="N56" s="65"/>
      <c r="O56" s="66"/>
    </row>
    <row r="57" spans="1:15" ht="15.75" hidden="1">
      <c r="A57" s="33">
        <v>1</v>
      </c>
      <c r="B57" s="31"/>
      <c r="C57" s="34"/>
      <c r="D57" s="35"/>
      <c r="E57" s="35"/>
      <c r="F57" s="35"/>
      <c r="G57" s="35"/>
      <c r="H57" s="35"/>
      <c r="I57" s="21"/>
      <c r="J57" s="21"/>
      <c r="K57" s="35"/>
      <c r="L57" s="21"/>
      <c r="M57" s="33"/>
      <c r="N57" s="33"/>
      <c r="O57" s="48"/>
    </row>
    <row r="58" spans="1:15" ht="15.75" hidden="1">
      <c r="A58" s="33"/>
      <c r="B58" s="31"/>
      <c r="C58" s="34"/>
      <c r="D58" s="35"/>
      <c r="E58" s="35"/>
      <c r="F58" s="35"/>
      <c r="G58" s="35"/>
      <c r="H58" s="35"/>
      <c r="I58" s="21"/>
      <c r="J58" s="21"/>
      <c r="K58" s="35"/>
      <c r="L58" s="21"/>
      <c r="M58" s="33"/>
      <c r="N58" s="33"/>
      <c r="O58" s="48"/>
    </row>
    <row r="59" spans="1:15" ht="15.75" hidden="1">
      <c r="A59" s="33"/>
      <c r="B59" s="31"/>
      <c r="C59" s="34"/>
      <c r="D59" s="35"/>
      <c r="E59" s="35"/>
      <c r="F59" s="35"/>
      <c r="G59" s="35"/>
      <c r="H59" s="35"/>
      <c r="I59" s="21"/>
      <c r="J59" s="21"/>
      <c r="K59" s="35"/>
      <c r="L59" s="21"/>
      <c r="M59" s="33"/>
      <c r="N59" s="33"/>
      <c r="O59" s="48"/>
    </row>
    <row r="60" spans="1:15" ht="15.75">
      <c r="A60" s="65"/>
      <c r="B60" s="31">
        <v>1113</v>
      </c>
      <c r="C60" s="70"/>
      <c r="D60" s="65"/>
      <c r="E60" s="65"/>
      <c r="F60" s="65"/>
      <c r="G60" s="65"/>
      <c r="H60" s="65"/>
      <c r="I60" s="73">
        <f>SUM(I62:I265)</f>
        <v>837</v>
      </c>
      <c r="J60" s="73">
        <f t="shared" ref="J60:L60" si="8">SUM(J62:J265)</f>
        <v>120948.72000000002</v>
      </c>
      <c r="K60" s="73">
        <f t="shared" si="8"/>
        <v>60474.360000000008</v>
      </c>
      <c r="L60" s="73">
        <f t="shared" si="8"/>
        <v>60474.360000000008</v>
      </c>
      <c r="M60" s="65"/>
      <c r="N60" s="33"/>
      <c r="O60" s="46"/>
    </row>
    <row r="61" spans="1:15" ht="63">
      <c r="A61" s="65"/>
      <c r="B61" s="17" t="s">
        <v>19</v>
      </c>
      <c r="C61" s="70"/>
      <c r="D61" s="65"/>
      <c r="E61" s="65"/>
      <c r="F61" s="65"/>
      <c r="G61" s="65"/>
      <c r="H61" s="65"/>
      <c r="I61" s="73"/>
      <c r="J61" s="73"/>
      <c r="K61" s="73"/>
      <c r="L61" s="73"/>
      <c r="M61" s="65"/>
      <c r="N61" s="33"/>
      <c r="O61" s="46"/>
    </row>
    <row r="62" spans="1:15" ht="15.75">
      <c r="A62" s="33">
        <v>1</v>
      </c>
      <c r="B62" s="10"/>
      <c r="C62" s="34" t="str">
        <f>'[1]1113'!B4</f>
        <v>Подушка</v>
      </c>
      <c r="D62" s="33"/>
      <c r="E62" s="108">
        <v>111300635</v>
      </c>
      <c r="F62" s="33"/>
      <c r="G62" s="33"/>
      <c r="H62" s="33" t="s">
        <v>30</v>
      </c>
      <c r="I62" s="7">
        <f>'[1]1113'!AV4</f>
        <v>11</v>
      </c>
      <c r="J62" s="7">
        <f>'[1]1113'!AW4</f>
        <v>66</v>
      </c>
      <c r="K62" s="7">
        <f>J62/2</f>
        <v>33</v>
      </c>
      <c r="L62" s="7">
        <f>J62-K62</f>
        <v>33</v>
      </c>
      <c r="M62" s="33"/>
      <c r="N62" s="33"/>
      <c r="O62" s="46"/>
    </row>
    <row r="63" spans="1:15" ht="15.75">
      <c r="A63" s="58">
        <v>2</v>
      </c>
      <c r="B63" s="10"/>
      <c r="C63" s="59" t="str">
        <f>'[1]1113'!B6</f>
        <v>Пилесос самсунг</v>
      </c>
      <c r="D63" s="33"/>
      <c r="E63" s="108">
        <v>111300005</v>
      </c>
      <c r="F63" s="33"/>
      <c r="G63" s="33"/>
      <c r="H63" s="33" t="s">
        <v>30</v>
      </c>
      <c r="I63" s="7">
        <f>'[1]1113'!AV6</f>
        <v>1</v>
      </c>
      <c r="J63" s="7">
        <f>'[1]1113'!AW6</f>
        <v>670</v>
      </c>
      <c r="K63" s="7">
        <f t="shared" ref="K63:K111" si="9">J63/2</f>
        <v>335</v>
      </c>
      <c r="L63" s="7">
        <f t="shared" ref="L63:L111" si="10">J63-K63</f>
        <v>335</v>
      </c>
      <c r="M63" s="33"/>
      <c r="N63" s="33"/>
      <c r="O63" s="46"/>
    </row>
    <row r="64" spans="1:15" ht="15.75">
      <c r="A64" s="58">
        <v>3</v>
      </c>
      <c r="B64" s="10"/>
      <c r="C64" s="59" t="str">
        <f>'[1]1113'!B7</f>
        <v>Екран</v>
      </c>
      <c r="D64" s="33"/>
      <c r="E64" s="108">
        <v>111300004</v>
      </c>
      <c r="F64" s="33"/>
      <c r="G64" s="33"/>
      <c r="H64" s="58" t="s">
        <v>30</v>
      </c>
      <c r="I64" s="7">
        <f>'[1]1113'!AV7</f>
        <v>1</v>
      </c>
      <c r="J64" s="7">
        <f>'[1]1113'!AW7</f>
        <v>450</v>
      </c>
      <c r="K64" s="7">
        <f t="shared" si="9"/>
        <v>225</v>
      </c>
      <c r="L64" s="7">
        <f t="shared" si="10"/>
        <v>225</v>
      </c>
      <c r="M64" s="33"/>
      <c r="N64" s="33"/>
      <c r="O64" s="46"/>
    </row>
    <row r="65" spans="1:15" ht="15.75">
      <c r="A65" s="58">
        <v>4</v>
      </c>
      <c r="B65" s="10"/>
      <c r="C65" s="59" t="str">
        <f>'[1]1113'!B8</f>
        <v>Вогнегасник</v>
      </c>
      <c r="D65" s="33"/>
      <c r="E65" s="108">
        <v>111300003</v>
      </c>
      <c r="F65" s="33"/>
      <c r="G65" s="33"/>
      <c r="H65" s="58" t="s">
        <v>30</v>
      </c>
      <c r="I65" s="7">
        <f>'[1]1113'!AV8</f>
        <v>1</v>
      </c>
      <c r="J65" s="7">
        <f>'[1]1113'!AW8</f>
        <v>175</v>
      </c>
      <c r="K65" s="7">
        <f t="shared" si="9"/>
        <v>87.5</v>
      </c>
      <c r="L65" s="7">
        <f t="shared" si="10"/>
        <v>87.5</v>
      </c>
      <c r="M65" s="33"/>
      <c r="N65" s="33"/>
      <c r="O65" s="46"/>
    </row>
    <row r="66" spans="1:15" ht="15.75">
      <c r="A66" s="58">
        <v>5</v>
      </c>
      <c r="B66" s="10"/>
      <c r="C66" s="59" t="str">
        <f>'[1]1113'!B9</f>
        <v>Сейф</v>
      </c>
      <c r="D66" s="33"/>
      <c r="E66" s="108">
        <v>111300006</v>
      </c>
      <c r="F66" s="33"/>
      <c r="G66" s="33"/>
      <c r="H66" s="58" t="s">
        <v>30</v>
      </c>
      <c r="I66" s="7">
        <f>'[1]1113'!AV9</f>
        <v>1</v>
      </c>
      <c r="J66" s="7">
        <f>'[1]1113'!AW9</f>
        <v>140</v>
      </c>
      <c r="K66" s="7">
        <f t="shared" si="9"/>
        <v>70</v>
      </c>
      <c r="L66" s="7">
        <f t="shared" si="10"/>
        <v>70</v>
      </c>
      <c r="M66" s="33"/>
      <c r="N66" s="33"/>
      <c r="O66" s="46"/>
    </row>
    <row r="67" spans="1:15" ht="15.75">
      <c r="A67" s="58">
        <v>6</v>
      </c>
      <c r="B67" s="10"/>
      <c r="C67" s="59" t="str">
        <f>'[1]1113'!B11</f>
        <v>Стільці офісні</v>
      </c>
      <c r="D67" s="33"/>
      <c r="E67" s="108" t="s">
        <v>47</v>
      </c>
      <c r="F67" s="33"/>
      <c r="G67" s="33"/>
      <c r="H67" s="58" t="s">
        <v>30</v>
      </c>
      <c r="I67" s="7">
        <f>'[1]1113'!AV11</f>
        <v>3</v>
      </c>
      <c r="J67" s="7">
        <f>'[1]1113'!AW11</f>
        <v>450</v>
      </c>
      <c r="K67" s="7">
        <f t="shared" si="9"/>
        <v>225</v>
      </c>
      <c r="L67" s="7">
        <f t="shared" si="10"/>
        <v>225</v>
      </c>
      <c r="M67" s="33"/>
      <c r="N67" s="33"/>
      <c r="O67" s="46"/>
    </row>
    <row r="68" spans="1:15" ht="15.75">
      <c r="A68" s="58">
        <v>7</v>
      </c>
      <c r="B68" s="10"/>
      <c r="C68" s="59" t="str">
        <f>'[1]1113'!B12</f>
        <v>Телефон</v>
      </c>
      <c r="D68" s="33"/>
      <c r="E68" s="108">
        <v>111300011</v>
      </c>
      <c r="F68" s="33"/>
      <c r="G68" s="33"/>
      <c r="H68" s="58" t="s">
        <v>30</v>
      </c>
      <c r="I68" s="7">
        <f>'[1]1113'!AV12</f>
        <v>1</v>
      </c>
      <c r="J68" s="7">
        <f>'[1]1113'!AW12</f>
        <v>50</v>
      </c>
      <c r="K68" s="7">
        <f t="shared" si="9"/>
        <v>25</v>
      </c>
      <c r="L68" s="7">
        <f t="shared" si="10"/>
        <v>25</v>
      </c>
      <c r="M68" s="33"/>
      <c r="N68" s="33"/>
      <c r="O68" s="46"/>
    </row>
    <row r="69" spans="1:15" ht="15.75">
      <c r="A69" s="58">
        <v>8</v>
      </c>
      <c r="B69" s="10"/>
      <c r="C69" s="59" t="str">
        <f>'[1]1113'!B13</f>
        <v>Поличка для книг</v>
      </c>
      <c r="D69" s="33"/>
      <c r="E69" s="108">
        <v>111300012</v>
      </c>
      <c r="F69" s="33"/>
      <c r="G69" s="33"/>
      <c r="H69" s="58" t="s">
        <v>30</v>
      </c>
      <c r="I69" s="7">
        <f>'[1]1113'!AV13</f>
        <v>1</v>
      </c>
      <c r="J69" s="7">
        <f>'[1]1113'!AW13</f>
        <v>25</v>
      </c>
      <c r="K69" s="7">
        <f t="shared" si="9"/>
        <v>12.5</v>
      </c>
      <c r="L69" s="7">
        <f t="shared" si="10"/>
        <v>12.5</v>
      </c>
      <c r="M69" s="33"/>
      <c r="N69" s="33"/>
      <c r="O69" s="46"/>
    </row>
    <row r="70" spans="1:15" ht="15.75">
      <c r="A70" s="58">
        <v>9</v>
      </c>
      <c r="B70" s="10"/>
      <c r="C70" s="59" t="str">
        <f>'[1]1113'!B14</f>
        <v>Дит куточок природи</v>
      </c>
      <c r="D70" s="33"/>
      <c r="E70" s="108">
        <v>111300013</v>
      </c>
      <c r="F70" s="33"/>
      <c r="G70" s="33"/>
      <c r="H70" s="58" t="s">
        <v>30</v>
      </c>
      <c r="I70" s="7">
        <f>'[1]1113'!AV14</f>
        <v>1</v>
      </c>
      <c r="J70" s="7">
        <f>'[1]1113'!AW14</f>
        <v>700</v>
      </c>
      <c r="K70" s="7">
        <f t="shared" si="9"/>
        <v>350</v>
      </c>
      <c r="L70" s="7">
        <f t="shared" si="10"/>
        <v>350</v>
      </c>
      <c r="M70" s="33"/>
      <c r="N70" s="33"/>
      <c r="O70" s="46"/>
    </row>
    <row r="71" spans="1:15" ht="15.75">
      <c r="A71" s="58">
        <v>10</v>
      </c>
      <c r="B71" s="10"/>
      <c r="C71" s="59" t="str">
        <f>'[1]1113'!B15</f>
        <v>Каструля нерж</v>
      </c>
      <c r="D71" s="33"/>
      <c r="E71" s="108" t="s">
        <v>48</v>
      </c>
      <c r="F71" s="33"/>
      <c r="G71" s="33"/>
      <c r="H71" s="58" t="s">
        <v>30</v>
      </c>
      <c r="I71" s="7">
        <f>'[1]1113'!AV15</f>
        <v>3</v>
      </c>
      <c r="J71" s="7">
        <f>'[1]1113'!AW15</f>
        <v>110</v>
      </c>
      <c r="K71" s="7">
        <f t="shared" si="9"/>
        <v>55</v>
      </c>
      <c r="L71" s="7">
        <f t="shared" si="10"/>
        <v>55</v>
      </c>
      <c r="M71" s="33"/>
      <c r="N71" s="33"/>
      <c r="O71" s="46"/>
    </row>
    <row r="72" spans="1:15" ht="15.75">
      <c r="A72" s="58">
        <v>11</v>
      </c>
      <c r="B72" s="10"/>
      <c r="C72" s="59" t="str">
        <f>'[1]1113'!B16</f>
        <v>Ополоник</v>
      </c>
      <c r="D72" s="33"/>
      <c r="E72" s="108" t="s">
        <v>49</v>
      </c>
      <c r="F72" s="33"/>
      <c r="G72" s="33"/>
      <c r="H72" s="58" t="s">
        <v>30</v>
      </c>
      <c r="I72" s="7">
        <f>'[1]1113'!AV16</f>
        <v>3</v>
      </c>
      <c r="J72" s="7">
        <f>'[1]1113'!AW16</f>
        <v>20.5</v>
      </c>
      <c r="K72" s="7">
        <f t="shared" si="9"/>
        <v>10.25</v>
      </c>
      <c r="L72" s="7">
        <f t="shared" si="10"/>
        <v>10.25</v>
      </c>
      <c r="M72" s="33"/>
      <c r="N72" s="33"/>
      <c r="O72" s="46"/>
    </row>
    <row r="73" spans="1:15" ht="15.75">
      <c r="A73" s="58">
        <v>12</v>
      </c>
      <c r="B73" s="10"/>
      <c r="C73" s="59" t="str">
        <f>'[1]1113'!B17</f>
        <v>Ніж</v>
      </c>
      <c r="D73" s="33"/>
      <c r="E73" s="108" t="s">
        <v>50</v>
      </c>
      <c r="F73" s="33"/>
      <c r="G73" s="33"/>
      <c r="H73" s="58" t="s">
        <v>30</v>
      </c>
      <c r="I73" s="7">
        <f>'[1]1113'!AV17</f>
        <v>5</v>
      </c>
      <c r="J73" s="7">
        <f>'[1]1113'!AW17</f>
        <v>30</v>
      </c>
      <c r="K73" s="7">
        <f t="shared" si="9"/>
        <v>15</v>
      </c>
      <c r="L73" s="7">
        <f t="shared" si="10"/>
        <v>15</v>
      </c>
      <c r="M73" s="33"/>
      <c r="N73" s="33"/>
      <c r="O73" s="46"/>
    </row>
    <row r="74" spans="1:15" ht="15.75">
      <c r="A74" s="58">
        <v>13</v>
      </c>
      <c r="B74" s="10"/>
      <c r="C74" s="59" t="str">
        <f>'[1]1113'!B18</f>
        <v>Відро пластм</v>
      </c>
      <c r="D74" s="33"/>
      <c r="E74" s="108">
        <v>111300635</v>
      </c>
      <c r="F74" s="33"/>
      <c r="G74" s="33"/>
      <c r="H74" s="58" t="s">
        <v>30</v>
      </c>
      <c r="I74" s="7">
        <f>'[1]1113'!AV18</f>
        <v>1</v>
      </c>
      <c r="J74" s="7">
        <f>'[1]1113'!AW18</f>
        <v>6.5</v>
      </c>
      <c r="K74" s="7">
        <f t="shared" si="9"/>
        <v>3.25</v>
      </c>
      <c r="L74" s="7">
        <f t="shared" si="10"/>
        <v>3.25</v>
      </c>
      <c r="M74" s="33"/>
      <c r="N74" s="33"/>
      <c r="O74" s="46"/>
    </row>
    <row r="75" spans="1:15" ht="15.75">
      <c r="A75" s="58">
        <v>14</v>
      </c>
      <c r="B75" s="10"/>
      <c r="C75" s="59" t="str">
        <f>'[1]1113'!B19</f>
        <v>Чайник</v>
      </c>
      <c r="D75" s="33"/>
      <c r="E75" s="108">
        <v>111300636</v>
      </c>
      <c r="F75" s="33"/>
      <c r="G75" s="33"/>
      <c r="H75" s="58" t="s">
        <v>30</v>
      </c>
      <c r="I75" s="7">
        <f>'[1]1113'!AV19</f>
        <v>1</v>
      </c>
      <c r="J75" s="7">
        <f>'[1]1113'!AW19</f>
        <v>40</v>
      </c>
      <c r="K75" s="7">
        <f t="shared" si="9"/>
        <v>20</v>
      </c>
      <c r="L75" s="7">
        <f t="shared" si="10"/>
        <v>20</v>
      </c>
      <c r="M75" s="33"/>
      <c r="N75" s="33"/>
      <c r="O75" s="46"/>
    </row>
    <row r="76" spans="1:15" ht="15.75">
      <c r="A76" s="58">
        <v>15</v>
      </c>
      <c r="B76" s="10"/>
      <c r="C76" s="59" t="str">
        <f>'[1]1113'!B20</f>
        <v>Совок для сміття</v>
      </c>
      <c r="D76" s="33"/>
      <c r="E76" s="108">
        <v>111300005</v>
      </c>
      <c r="F76" s="33"/>
      <c r="G76" s="33"/>
      <c r="H76" s="58" t="s">
        <v>30</v>
      </c>
      <c r="I76" s="7">
        <f>'[1]1113'!AV20</f>
        <v>1</v>
      </c>
      <c r="J76" s="7">
        <f>'[1]1113'!AW20</f>
        <v>3</v>
      </c>
      <c r="K76" s="7">
        <f t="shared" si="9"/>
        <v>1.5</v>
      </c>
      <c r="L76" s="7">
        <f t="shared" si="10"/>
        <v>1.5</v>
      </c>
      <c r="M76" s="33"/>
      <c r="N76" s="33"/>
      <c r="O76" s="46"/>
    </row>
    <row r="77" spans="1:15" ht="15.75">
      <c r="A77" s="58">
        <v>16</v>
      </c>
      <c r="B77" s="10"/>
      <c r="C77" s="59" t="str">
        <f>'[1]1113'!B21</f>
        <v>Миска пластм</v>
      </c>
      <c r="D77" s="33"/>
      <c r="E77" s="108">
        <v>111300004</v>
      </c>
      <c r="F77" s="33"/>
      <c r="G77" s="33"/>
      <c r="H77" s="58" t="s">
        <v>30</v>
      </c>
      <c r="I77" s="7">
        <f>'[1]1113'!AV21</f>
        <v>4</v>
      </c>
      <c r="J77" s="7">
        <f>'[1]1113'!AW21</f>
        <v>37</v>
      </c>
      <c r="K77" s="7">
        <f t="shared" si="9"/>
        <v>18.5</v>
      </c>
      <c r="L77" s="7">
        <f t="shared" si="10"/>
        <v>18.5</v>
      </c>
      <c r="M77" s="33"/>
      <c r="N77" s="33"/>
      <c r="O77" s="46"/>
    </row>
    <row r="78" spans="1:15" ht="15.75">
      <c r="A78" s="58">
        <v>17</v>
      </c>
      <c r="B78" s="10"/>
      <c r="C78" s="59" t="str">
        <f>'[1]1113'!B22</f>
        <v>Миска емал</v>
      </c>
      <c r="D78" s="33"/>
      <c r="E78" s="108">
        <v>111300003</v>
      </c>
      <c r="F78" s="33"/>
      <c r="G78" s="33"/>
      <c r="H78" s="58" t="s">
        <v>30</v>
      </c>
      <c r="I78" s="7">
        <f>'[1]1113'!AV22</f>
        <v>1</v>
      </c>
      <c r="J78" s="7">
        <f>'[1]1113'!AW22</f>
        <v>79</v>
      </c>
      <c r="K78" s="7">
        <f t="shared" si="9"/>
        <v>39.5</v>
      </c>
      <c r="L78" s="7">
        <f t="shared" si="10"/>
        <v>39.5</v>
      </c>
      <c r="M78" s="33"/>
      <c r="N78" s="33"/>
      <c r="O78" s="46"/>
    </row>
    <row r="79" spans="1:15" ht="15.75">
      <c r="A79" s="58">
        <v>18</v>
      </c>
      <c r="B79" s="10"/>
      <c r="C79" s="59" t="str">
        <f>'[1]1113'!B23</f>
        <v>Ложка десерт</v>
      </c>
      <c r="D79" s="33"/>
      <c r="E79" s="108">
        <v>111300006</v>
      </c>
      <c r="F79" s="33"/>
      <c r="G79" s="33"/>
      <c r="H79" s="58" t="s">
        <v>30</v>
      </c>
      <c r="I79" s="7">
        <f>'[1]1113'!AV23</f>
        <v>10</v>
      </c>
      <c r="J79" s="7">
        <f>'[1]1113'!AW23</f>
        <v>60</v>
      </c>
      <c r="K79" s="7">
        <f t="shared" si="9"/>
        <v>30</v>
      </c>
      <c r="L79" s="7">
        <f t="shared" si="10"/>
        <v>30</v>
      </c>
      <c r="M79" s="33"/>
      <c r="N79" s="33"/>
      <c r="O79" s="46"/>
    </row>
    <row r="80" spans="1:15" ht="15.75">
      <c r="A80" s="58">
        <v>19</v>
      </c>
      <c r="B80" s="10"/>
      <c r="C80" s="59" t="str">
        <f>'[1]1113'!B24</f>
        <v>Лоток для ложок</v>
      </c>
      <c r="D80" s="33"/>
      <c r="E80" s="108">
        <v>111300007</v>
      </c>
      <c r="F80" s="33"/>
      <c r="G80" s="33"/>
      <c r="H80" s="58" t="s">
        <v>30</v>
      </c>
      <c r="I80" s="7">
        <f>'[1]1113'!AV24</f>
        <v>2</v>
      </c>
      <c r="J80" s="7">
        <f>'[1]1113'!AW24</f>
        <v>20</v>
      </c>
      <c r="K80" s="7">
        <f t="shared" si="9"/>
        <v>10</v>
      </c>
      <c r="L80" s="7">
        <f t="shared" si="10"/>
        <v>10</v>
      </c>
      <c r="M80" s="33"/>
      <c r="N80" s="33"/>
      <c r="O80" s="46"/>
    </row>
    <row r="81" spans="1:15" ht="15.75">
      <c r="A81" s="58">
        <v>20</v>
      </c>
      <c r="B81" s="10"/>
      <c r="C81" s="59" t="str">
        <f>'[1]1113'!B25</f>
        <v>Виделка</v>
      </c>
      <c r="D81" s="33"/>
      <c r="E81" s="108" t="s">
        <v>47</v>
      </c>
      <c r="F81" s="33"/>
      <c r="G81" s="33"/>
      <c r="H81" s="58" t="s">
        <v>30</v>
      </c>
      <c r="I81" s="7">
        <f>'[1]1113'!AV25</f>
        <v>12</v>
      </c>
      <c r="J81" s="7">
        <f>'[1]1113'!AW25</f>
        <v>54</v>
      </c>
      <c r="K81" s="7">
        <f t="shared" si="9"/>
        <v>27</v>
      </c>
      <c r="L81" s="7">
        <f t="shared" si="10"/>
        <v>27</v>
      </c>
      <c r="M81" s="33"/>
      <c r="N81" s="33"/>
      <c r="O81" s="46"/>
    </row>
    <row r="82" spans="1:15" ht="15.75">
      <c r="A82" s="58">
        <v>21</v>
      </c>
      <c r="B82" s="10"/>
      <c r="C82" s="59" t="str">
        <f>'[1]1113'!B26</f>
        <v>Термометр для холод</v>
      </c>
      <c r="D82" s="33"/>
      <c r="E82" s="108">
        <v>111300011</v>
      </c>
      <c r="F82" s="33"/>
      <c r="G82" s="33"/>
      <c r="H82" s="58" t="s">
        <v>30</v>
      </c>
      <c r="I82" s="7">
        <f>'[1]1113'!AV26</f>
        <v>2</v>
      </c>
      <c r="J82" s="7">
        <f>'[1]1113'!AW26</f>
        <v>20</v>
      </c>
      <c r="K82" s="7">
        <f t="shared" si="9"/>
        <v>10</v>
      </c>
      <c r="L82" s="7">
        <f t="shared" si="10"/>
        <v>10</v>
      </c>
      <c r="M82" s="33"/>
      <c r="N82" s="33"/>
      <c r="O82" s="46"/>
    </row>
    <row r="83" spans="1:15" ht="15.75">
      <c r="A83" s="58">
        <v>22</v>
      </c>
      <c r="B83" s="10"/>
      <c r="C83" s="59" t="str">
        <f>'[1]1113'!B27</f>
        <v>Стіл дитячий трикутний</v>
      </c>
      <c r="D83" s="33"/>
      <c r="E83" s="108">
        <v>11130012</v>
      </c>
      <c r="F83" s="33"/>
      <c r="G83" s="33"/>
      <c r="H83" s="58" t="s">
        <v>30</v>
      </c>
      <c r="I83" s="7">
        <f>'[1]1113'!AV27</f>
        <v>12</v>
      </c>
      <c r="J83" s="7">
        <f>'[1]1113'!AW27</f>
        <v>2115</v>
      </c>
      <c r="K83" s="7">
        <f t="shared" si="9"/>
        <v>1057.5</v>
      </c>
      <c r="L83" s="7">
        <f t="shared" si="10"/>
        <v>1057.5</v>
      </c>
      <c r="M83" s="33"/>
      <c r="N83" s="33"/>
      <c r="O83" s="46"/>
    </row>
    <row r="84" spans="1:15" ht="15.75">
      <c r="A84" s="58">
        <v>23</v>
      </c>
      <c r="B84" s="10"/>
      <c r="C84" s="59" t="str">
        <f>'[1]1113'!B28</f>
        <v>Каструля алюм 8</v>
      </c>
      <c r="D84" s="33"/>
      <c r="E84" s="108" t="s">
        <v>51</v>
      </c>
      <c r="F84" s="33"/>
      <c r="G84" s="33"/>
      <c r="H84" s="58" t="s">
        <v>30</v>
      </c>
      <c r="I84" s="7">
        <f>'[1]1113'!AV28</f>
        <v>2</v>
      </c>
      <c r="J84" s="7">
        <f>'[1]1113'!AW28</f>
        <v>20</v>
      </c>
      <c r="K84" s="7">
        <f t="shared" si="9"/>
        <v>10</v>
      </c>
      <c r="L84" s="7">
        <f t="shared" si="10"/>
        <v>10</v>
      </c>
      <c r="M84" s="33"/>
      <c r="N84" s="33"/>
      <c r="O84" s="46"/>
    </row>
    <row r="85" spans="1:15" ht="15.75">
      <c r="A85" s="58">
        <v>24</v>
      </c>
      <c r="B85" s="10"/>
      <c r="C85" s="59" t="str">
        <f>'[1]1113'!B29</f>
        <v>Каструля алюм 15</v>
      </c>
      <c r="D85" s="33"/>
      <c r="E85" s="108">
        <v>111300042</v>
      </c>
      <c r="F85" s="33"/>
      <c r="G85" s="33"/>
      <c r="H85" s="58" t="s">
        <v>30</v>
      </c>
      <c r="I85" s="7">
        <f>'[1]1113'!AV29</f>
        <v>1</v>
      </c>
      <c r="J85" s="7">
        <f>'[1]1113'!AW29</f>
        <v>170</v>
      </c>
      <c r="K85" s="7">
        <f t="shared" si="9"/>
        <v>85</v>
      </c>
      <c r="L85" s="7">
        <f t="shared" si="10"/>
        <v>85</v>
      </c>
      <c r="M85" s="33"/>
      <c r="N85" s="33"/>
      <c r="O85" s="46"/>
    </row>
    <row r="86" spans="1:15" ht="15.75">
      <c r="A86" s="58">
        <v>25</v>
      </c>
      <c r="B86" s="10"/>
      <c r="C86" s="59" t="str">
        <f>'[1]1113'!B30</f>
        <v>Каструля алюм 6,4,3</v>
      </c>
      <c r="D86" s="33"/>
      <c r="E86" s="108" t="s">
        <v>52</v>
      </c>
      <c r="F86" s="33"/>
      <c r="G86" s="33"/>
      <c r="H86" s="58" t="s">
        <v>30</v>
      </c>
      <c r="I86" s="7">
        <f>'[1]1113'!AV30</f>
        <v>3</v>
      </c>
      <c r="J86" s="7">
        <f>'[1]1113'!AW30</f>
        <v>250</v>
      </c>
      <c r="K86" s="7">
        <f t="shared" si="9"/>
        <v>125</v>
      </c>
      <c r="L86" s="7">
        <f t="shared" si="10"/>
        <v>125</v>
      </c>
      <c r="M86" s="33"/>
      <c r="N86" s="33"/>
      <c r="O86" s="46"/>
    </row>
    <row r="87" spans="1:15" ht="15.75">
      <c r="A87" s="58">
        <v>26</v>
      </c>
      <c r="B87" s="10"/>
      <c r="C87" s="59" t="str">
        <f>'[1]1113'!B31</f>
        <v>Ножі</v>
      </c>
      <c r="D87" s="33"/>
      <c r="E87" s="108" t="s">
        <v>53</v>
      </c>
      <c r="F87" s="33"/>
      <c r="G87" s="33"/>
      <c r="H87" s="58" t="s">
        <v>30</v>
      </c>
      <c r="I87" s="7">
        <f>'[1]1113'!AV31</f>
        <v>4</v>
      </c>
      <c r="J87" s="7">
        <f>'[1]1113'!AW31</f>
        <v>4</v>
      </c>
      <c r="K87" s="7">
        <f t="shared" si="9"/>
        <v>2</v>
      </c>
      <c r="L87" s="7">
        <f t="shared" si="10"/>
        <v>2</v>
      </c>
      <c r="M87" s="33"/>
      <c r="N87" s="33"/>
      <c r="O87" s="46"/>
    </row>
    <row r="88" spans="1:15" ht="15.75">
      <c r="A88" s="58">
        <v>27</v>
      </c>
      <c r="B88" s="10"/>
      <c r="C88" s="59" t="str">
        <f>'[1]1113'!B32</f>
        <v>Каструля</v>
      </c>
      <c r="D88" s="33"/>
      <c r="E88" s="108" t="s">
        <v>54</v>
      </c>
      <c r="F88" s="33"/>
      <c r="G88" s="33"/>
      <c r="H88" s="58" t="s">
        <v>30</v>
      </c>
      <c r="I88" s="7">
        <f>'[1]1113'!AV32</f>
        <v>9</v>
      </c>
      <c r="J88" s="7">
        <f>'[1]1113'!AW32</f>
        <v>104</v>
      </c>
      <c r="K88" s="7">
        <f t="shared" si="9"/>
        <v>52</v>
      </c>
      <c r="L88" s="7">
        <f t="shared" si="10"/>
        <v>52</v>
      </c>
      <c r="M88" s="33"/>
      <c r="N88" s="33"/>
      <c r="O88" s="46"/>
    </row>
    <row r="89" spans="1:15" ht="15.75">
      <c r="A89" s="58">
        <v>28</v>
      </c>
      <c r="B89" s="10"/>
      <c r="C89" s="59" t="str">
        <f>'[1]1113'!B33</f>
        <v>Виделка нерж</v>
      </c>
      <c r="D89" s="33"/>
      <c r="E89" s="108">
        <v>111300060</v>
      </c>
      <c r="F89" s="33"/>
      <c r="G89" s="33"/>
      <c r="H89" s="58" t="s">
        <v>30</v>
      </c>
      <c r="I89" s="7">
        <f>'[1]1113'!AV33</f>
        <v>20</v>
      </c>
      <c r="J89" s="7">
        <f>'[1]1113'!AW33</f>
        <v>60</v>
      </c>
      <c r="K89" s="7">
        <f t="shared" si="9"/>
        <v>30</v>
      </c>
      <c r="L89" s="7">
        <f t="shared" si="10"/>
        <v>30</v>
      </c>
      <c r="M89" s="33"/>
      <c r="N89" s="33"/>
      <c r="O89" s="46"/>
    </row>
    <row r="90" spans="1:15" ht="15.75">
      <c r="A90" s="58">
        <v>29</v>
      </c>
      <c r="B90" s="10"/>
      <c r="C90" s="59" t="str">
        <f>'[1]1113'!B35</f>
        <v>Ложка нерж</v>
      </c>
      <c r="D90" s="33"/>
      <c r="E90" s="108">
        <v>111300066</v>
      </c>
      <c r="F90" s="33"/>
      <c r="G90" s="33"/>
      <c r="H90" s="58" t="s">
        <v>30</v>
      </c>
      <c r="I90" s="7">
        <f>'[1]1113'!AV35</f>
        <v>20</v>
      </c>
      <c r="J90" s="7">
        <f>'[1]1113'!AW35</f>
        <v>29</v>
      </c>
      <c r="K90" s="7">
        <f t="shared" si="9"/>
        <v>14.5</v>
      </c>
      <c r="L90" s="7">
        <f t="shared" si="10"/>
        <v>14.5</v>
      </c>
      <c r="M90" s="33"/>
      <c r="N90" s="33"/>
      <c r="O90" s="46"/>
    </row>
    <row r="91" spans="1:15" ht="15.75">
      <c r="A91" s="58">
        <v>30</v>
      </c>
      <c r="B91" s="10"/>
      <c r="C91" s="59" t="str">
        <f>'[1]1113'!B37</f>
        <v>Кастрюля ем 6 л</v>
      </c>
      <c r="D91" s="33"/>
      <c r="E91" s="108">
        <v>111300078</v>
      </c>
      <c r="F91" s="33"/>
      <c r="G91" s="33"/>
      <c r="H91" s="58" t="s">
        <v>30</v>
      </c>
      <c r="I91" s="7">
        <f>'[1]1113'!AV37</f>
        <v>1</v>
      </c>
      <c r="J91" s="7">
        <f>'[1]1113'!AW37</f>
        <v>40</v>
      </c>
      <c r="K91" s="7">
        <f t="shared" si="9"/>
        <v>20</v>
      </c>
      <c r="L91" s="7">
        <f t="shared" si="10"/>
        <v>20</v>
      </c>
      <c r="M91" s="33"/>
      <c r="N91" s="33"/>
      <c r="O91" s="46"/>
    </row>
    <row r="92" spans="1:15" ht="15.75">
      <c r="A92" s="58">
        <v>31</v>
      </c>
      <c r="B92" s="10"/>
      <c r="C92" s="59" t="str">
        <f>'[1]1113'!B38</f>
        <v>Кастрюля ем 5 л</v>
      </c>
      <c r="D92" s="33"/>
      <c r="E92" s="108" t="s">
        <v>55</v>
      </c>
      <c r="F92" s="33"/>
      <c r="G92" s="33"/>
      <c r="H92" s="58" t="s">
        <v>30</v>
      </c>
      <c r="I92" s="7">
        <f>'[1]1113'!AV38</f>
        <v>2</v>
      </c>
      <c r="J92" s="7">
        <f>'[1]1113'!AW38</f>
        <v>150</v>
      </c>
      <c r="K92" s="7">
        <f t="shared" si="9"/>
        <v>75</v>
      </c>
      <c r="L92" s="7">
        <f t="shared" si="10"/>
        <v>75</v>
      </c>
      <c r="M92" s="33"/>
      <c r="N92" s="33"/>
      <c r="O92" s="46"/>
    </row>
    <row r="93" spans="1:15" ht="15.75">
      <c r="A93" s="58">
        <v>32</v>
      </c>
      <c r="B93" s="10"/>
      <c r="C93" s="59" t="str">
        <f>'[1]1113'!B39</f>
        <v>Кастрюля ем 9 л</v>
      </c>
      <c r="D93" s="33"/>
      <c r="E93" s="108" t="s">
        <v>56</v>
      </c>
      <c r="F93" s="33"/>
      <c r="G93" s="33"/>
      <c r="H93" s="58" t="s">
        <v>30</v>
      </c>
      <c r="I93" s="7">
        <f>'[1]1113'!AV39</f>
        <v>2</v>
      </c>
      <c r="J93" s="7">
        <f>'[1]1113'!AW39</f>
        <v>60</v>
      </c>
      <c r="K93" s="7">
        <f t="shared" si="9"/>
        <v>30</v>
      </c>
      <c r="L93" s="7">
        <f t="shared" si="10"/>
        <v>30</v>
      </c>
      <c r="M93" s="33"/>
      <c r="N93" s="33"/>
      <c r="O93" s="46"/>
    </row>
    <row r="94" spans="1:15" ht="15.75">
      <c r="A94" s="58">
        <v>33</v>
      </c>
      <c r="B94" s="10"/>
      <c r="C94" s="59" t="str">
        <f>'[1]1113'!B40</f>
        <v>Ваги електронні</v>
      </c>
      <c r="D94" s="33"/>
      <c r="E94" s="108">
        <v>111300083</v>
      </c>
      <c r="F94" s="33"/>
      <c r="G94" s="33"/>
      <c r="H94" s="58" t="s">
        <v>30</v>
      </c>
      <c r="I94" s="7">
        <f>'[1]1113'!AV40</f>
        <v>1</v>
      </c>
      <c r="J94" s="7">
        <f>'[1]1113'!AW40</f>
        <v>350</v>
      </c>
      <c r="K94" s="7">
        <f t="shared" si="9"/>
        <v>175</v>
      </c>
      <c r="L94" s="7">
        <f t="shared" si="10"/>
        <v>175</v>
      </c>
      <c r="M94" s="33"/>
      <c r="N94" s="33"/>
      <c r="O94" s="46"/>
    </row>
    <row r="95" spans="1:15" ht="15.75">
      <c r="A95" s="58">
        <v>34</v>
      </c>
      <c r="B95" s="10"/>
      <c r="C95" s="59" t="str">
        <f>'[1]1113'!B41</f>
        <v>Водонагрівач</v>
      </c>
      <c r="D95" s="33"/>
      <c r="E95" s="108">
        <v>111300084</v>
      </c>
      <c r="F95" s="33"/>
      <c r="G95" s="33"/>
      <c r="H95" s="58" t="s">
        <v>30</v>
      </c>
      <c r="I95" s="7">
        <f>'[1]1113'!AV41</f>
        <v>1</v>
      </c>
      <c r="J95" s="7">
        <f>'[1]1113'!AW41</f>
        <v>995</v>
      </c>
      <c r="K95" s="7">
        <f t="shared" si="9"/>
        <v>497.5</v>
      </c>
      <c r="L95" s="7">
        <f t="shared" si="10"/>
        <v>497.5</v>
      </c>
      <c r="M95" s="33"/>
      <c r="N95" s="33"/>
      <c r="O95" s="46"/>
    </row>
    <row r="96" spans="1:15" ht="15.75">
      <c r="A96" s="58">
        <v>35</v>
      </c>
      <c r="B96" s="10"/>
      <c r="C96" s="59" t="str">
        <f>'[1]1113'!B43</f>
        <v>Стіл оцинк</v>
      </c>
      <c r="D96" s="33"/>
      <c r="E96" s="108" t="s">
        <v>57</v>
      </c>
      <c r="F96" s="33"/>
      <c r="G96" s="33"/>
      <c r="H96" s="58" t="s">
        <v>30</v>
      </c>
      <c r="I96" s="7">
        <f>'[1]1113'!AV43</f>
        <v>2</v>
      </c>
      <c r="J96" s="7">
        <f>'[1]1113'!AW43</f>
        <v>20</v>
      </c>
      <c r="K96" s="7">
        <f t="shared" si="9"/>
        <v>10</v>
      </c>
      <c r="L96" s="7">
        <f t="shared" si="10"/>
        <v>10</v>
      </c>
      <c r="M96" s="33"/>
      <c r="N96" s="33"/>
      <c r="O96" s="46"/>
    </row>
    <row r="97" spans="1:15" ht="15.75">
      <c r="A97" s="58">
        <v>36</v>
      </c>
      <c r="B97" s="10"/>
      <c r="C97" s="59" t="str">
        <f>'[1]1113'!B44</f>
        <v>Поличка для сушки каструль</v>
      </c>
      <c r="D97" s="33"/>
      <c r="E97" s="108">
        <v>111300089</v>
      </c>
      <c r="F97" s="33"/>
      <c r="G97" s="33"/>
      <c r="H97" s="58" t="s">
        <v>30</v>
      </c>
      <c r="I97" s="7">
        <f>'[1]1113'!AV44</f>
        <v>1</v>
      </c>
      <c r="J97" s="7">
        <f>'[1]1113'!AW44</f>
        <v>25</v>
      </c>
      <c r="K97" s="7">
        <f t="shared" si="9"/>
        <v>12.5</v>
      </c>
      <c r="L97" s="7">
        <f t="shared" si="10"/>
        <v>12.5</v>
      </c>
      <c r="M97" s="33"/>
      <c r="N97" s="33"/>
      <c r="O97" s="46"/>
    </row>
    <row r="98" spans="1:15" ht="15.75">
      <c r="A98" s="58">
        <v>37</v>
      </c>
      <c r="B98" s="10"/>
      <c r="C98" s="59" t="str">
        <f>'[1]1113'!B45</f>
        <v>Стілець офісний</v>
      </c>
      <c r="D98" s="33"/>
      <c r="E98" s="108">
        <v>111300090</v>
      </c>
      <c r="F98" s="33"/>
      <c r="G98" s="33"/>
      <c r="H98" s="58" t="s">
        <v>30</v>
      </c>
      <c r="I98" s="7">
        <f>'[1]1113'!AV45</f>
        <v>1</v>
      </c>
      <c r="J98" s="7">
        <f>'[1]1113'!AW45</f>
        <v>150</v>
      </c>
      <c r="K98" s="7">
        <f t="shared" si="9"/>
        <v>75</v>
      </c>
      <c r="L98" s="7">
        <f t="shared" si="10"/>
        <v>75</v>
      </c>
      <c r="M98" s="33"/>
      <c r="N98" s="33"/>
      <c r="O98" s="46"/>
    </row>
    <row r="99" spans="1:15" ht="15.75">
      <c r="A99" s="58">
        <v>38</v>
      </c>
      <c r="B99" s="10"/>
      <c r="C99" s="59" t="str">
        <f>'[1]1113'!B46</f>
        <v>Графин</v>
      </c>
      <c r="D99" s="33"/>
      <c r="E99" s="108" t="s">
        <v>58</v>
      </c>
      <c r="F99" s="33"/>
      <c r="G99" s="33"/>
      <c r="H99" s="58" t="s">
        <v>30</v>
      </c>
      <c r="I99" s="7">
        <f>'[1]1113'!AV46</f>
        <v>2</v>
      </c>
      <c r="J99" s="7">
        <f>'[1]1113'!AW46</f>
        <v>96</v>
      </c>
      <c r="K99" s="7">
        <f t="shared" si="9"/>
        <v>48</v>
      </c>
      <c r="L99" s="7">
        <f t="shared" si="10"/>
        <v>48</v>
      </c>
      <c r="M99" s="33"/>
      <c r="N99" s="33"/>
      <c r="O99" s="46"/>
    </row>
    <row r="100" spans="1:15" ht="15.75">
      <c r="A100" s="58">
        <v>39</v>
      </c>
      <c r="B100" s="10"/>
      <c r="C100" s="59" t="str">
        <f>'[1]1113'!B47</f>
        <v>Бочка харч 50л</v>
      </c>
      <c r="D100" s="33"/>
      <c r="E100" s="108">
        <v>111300095</v>
      </c>
      <c r="F100" s="33"/>
      <c r="G100" s="33"/>
      <c r="H100" s="58" t="s">
        <v>30</v>
      </c>
      <c r="I100" s="7">
        <f>'[1]1113'!AV47</f>
        <v>1</v>
      </c>
      <c r="J100" s="7">
        <f>'[1]1113'!AW47</f>
        <v>334</v>
      </c>
      <c r="K100" s="7">
        <f t="shared" si="9"/>
        <v>167</v>
      </c>
      <c r="L100" s="7">
        <f t="shared" si="10"/>
        <v>167</v>
      </c>
      <c r="M100" s="33"/>
      <c r="N100" s="33"/>
      <c r="O100" s="46"/>
    </row>
    <row r="101" spans="1:15" ht="15.75">
      <c r="A101" s="58">
        <v>40</v>
      </c>
      <c r="B101" s="10"/>
      <c r="C101" s="59" t="str">
        <f>'[1]1113'!B48</f>
        <v>Бочка харч 40л</v>
      </c>
      <c r="D101" s="33"/>
      <c r="E101" s="108">
        <v>111300095</v>
      </c>
      <c r="F101" s="33"/>
      <c r="G101" s="33"/>
      <c r="H101" s="58" t="s">
        <v>30</v>
      </c>
      <c r="I101" s="7">
        <f>'[1]1113'!AV48</f>
        <v>1</v>
      </c>
      <c r="J101" s="7">
        <f>'[1]1113'!AW48</f>
        <v>303</v>
      </c>
      <c r="K101" s="7">
        <f t="shared" si="9"/>
        <v>151.5</v>
      </c>
      <c r="L101" s="7">
        <f t="shared" si="10"/>
        <v>151.5</v>
      </c>
      <c r="M101" s="33"/>
      <c r="N101" s="33"/>
      <c r="O101" s="46"/>
    </row>
    <row r="102" spans="1:15" ht="15.75">
      <c r="A102" s="58">
        <v>41</v>
      </c>
      <c r="B102" s="10"/>
      <c r="C102" s="59" t="str">
        <f>'[1]1113'!B49</f>
        <v>Миска нержав</v>
      </c>
      <c r="D102" s="33"/>
      <c r="E102" s="108">
        <v>111300094</v>
      </c>
      <c r="F102" s="33"/>
      <c r="G102" s="33"/>
      <c r="H102" s="58" t="s">
        <v>30</v>
      </c>
      <c r="I102" s="7">
        <f>'[1]1113'!AV49</f>
        <v>1</v>
      </c>
      <c r="J102" s="7">
        <f>'[1]1113'!AW49</f>
        <v>67</v>
      </c>
      <c r="K102" s="7">
        <f t="shared" si="9"/>
        <v>33.5</v>
      </c>
      <c r="L102" s="7">
        <f t="shared" si="10"/>
        <v>33.5</v>
      </c>
      <c r="M102" s="33"/>
      <c r="N102" s="33"/>
      <c r="O102" s="46"/>
    </row>
    <row r="103" spans="1:15" ht="15.75">
      <c r="A103" s="58">
        <v>42</v>
      </c>
      <c r="B103" s="10"/>
      <c r="C103" s="59" t="str">
        <f>'[1]1113'!B50</f>
        <v>Миска нержав</v>
      </c>
      <c r="D103" s="33"/>
      <c r="E103" s="108">
        <v>111300095</v>
      </c>
      <c r="F103" s="33"/>
      <c r="G103" s="33"/>
      <c r="H103" s="58" t="s">
        <v>30</v>
      </c>
      <c r="I103" s="7">
        <f>'[1]1113'!AV50</f>
        <v>1</v>
      </c>
      <c r="J103" s="7">
        <f>'[1]1113'!AW50</f>
        <v>70</v>
      </c>
      <c r="K103" s="7">
        <f t="shared" si="9"/>
        <v>35</v>
      </c>
      <c r="L103" s="7">
        <f t="shared" si="10"/>
        <v>35</v>
      </c>
      <c r="M103" s="33"/>
      <c r="N103" s="33"/>
      <c r="O103" s="46"/>
    </row>
    <row r="104" spans="1:15" ht="15.75">
      <c r="A104" s="58">
        <v>43</v>
      </c>
      <c r="B104" s="10"/>
      <c r="C104" s="59" t="str">
        <f>'[1]1113'!B51</f>
        <v>Миска пласт</v>
      </c>
      <c r="D104" s="33"/>
      <c r="E104" s="108" t="s">
        <v>59</v>
      </c>
      <c r="F104" s="33"/>
      <c r="G104" s="33"/>
      <c r="H104" s="58" t="s">
        <v>30</v>
      </c>
      <c r="I104" s="7">
        <f>'[1]1113'!AV51</f>
        <v>2</v>
      </c>
      <c r="J104" s="7">
        <f>'[1]1113'!AW51</f>
        <v>56</v>
      </c>
      <c r="K104" s="7">
        <f t="shared" si="9"/>
        <v>28</v>
      </c>
      <c r="L104" s="7">
        <f t="shared" si="10"/>
        <v>28</v>
      </c>
      <c r="M104" s="33"/>
      <c r="N104" s="33"/>
      <c r="O104" s="46"/>
    </row>
    <row r="105" spans="1:15" ht="15.75">
      <c r="A105" s="58">
        <v>44</v>
      </c>
      <c r="B105" s="10"/>
      <c r="C105" s="59" t="str">
        <f>'[1]1113'!B52</f>
        <v>Тарілка мілка (чорн обод)</v>
      </c>
      <c r="D105" s="33"/>
      <c r="E105" s="108">
        <v>111300099</v>
      </c>
      <c r="F105" s="33"/>
      <c r="G105" s="33"/>
      <c r="H105" s="58" t="s">
        <v>30</v>
      </c>
      <c r="I105" s="7">
        <f>'[1]1113'!AV52</f>
        <v>14</v>
      </c>
      <c r="J105" s="7">
        <f>'[1]1113'!AW52</f>
        <v>287</v>
      </c>
      <c r="K105" s="7">
        <f t="shared" si="9"/>
        <v>143.5</v>
      </c>
      <c r="L105" s="7">
        <f t="shared" si="10"/>
        <v>143.5</v>
      </c>
      <c r="M105" s="33"/>
      <c r="N105" s="33"/>
      <c r="O105" s="46"/>
    </row>
    <row r="106" spans="1:15" ht="15.75">
      <c r="A106" s="58">
        <v>45</v>
      </c>
      <c r="B106" s="10"/>
      <c r="C106" s="59" t="str">
        <f>'[1]1113'!B54</f>
        <v>Вогнегасник</v>
      </c>
      <c r="D106" s="33"/>
      <c r="E106" s="108">
        <v>111300101</v>
      </c>
      <c r="F106" s="33"/>
      <c r="G106" s="33"/>
      <c r="H106" s="58" t="s">
        <v>30</v>
      </c>
      <c r="I106" s="7">
        <f>'[1]1113'!AV54</f>
        <v>1</v>
      </c>
      <c r="J106" s="7">
        <f>'[1]1113'!AW54</f>
        <v>175</v>
      </c>
      <c r="K106" s="7">
        <f t="shared" si="9"/>
        <v>87.5</v>
      </c>
      <c r="L106" s="7">
        <f t="shared" si="10"/>
        <v>87.5</v>
      </c>
      <c r="M106" s="33"/>
      <c r="N106" s="33"/>
      <c r="O106" s="46"/>
    </row>
    <row r="107" spans="1:15" ht="15.75">
      <c r="A107" s="58">
        <v>46</v>
      </c>
      <c r="B107" s="10"/>
      <c r="C107" s="59" t="str">
        <f>'[1]1113'!B55</f>
        <v>Карниз</v>
      </c>
      <c r="D107" s="33"/>
      <c r="E107" s="108" t="s">
        <v>60</v>
      </c>
      <c r="F107" s="33"/>
      <c r="G107" s="33"/>
      <c r="H107" s="58" t="s">
        <v>30</v>
      </c>
      <c r="I107" s="7">
        <f>'[1]1113'!AV55</f>
        <v>2</v>
      </c>
      <c r="J107" s="7">
        <f>'[1]1113'!AW55</f>
        <v>8</v>
      </c>
      <c r="K107" s="7">
        <f t="shared" si="9"/>
        <v>4</v>
      </c>
      <c r="L107" s="7">
        <f t="shared" si="10"/>
        <v>4</v>
      </c>
      <c r="M107" s="33"/>
      <c r="N107" s="33"/>
      <c r="O107" s="46"/>
    </row>
    <row r="108" spans="1:15" ht="15.75">
      <c r="A108" s="58">
        <v>47</v>
      </c>
      <c r="B108" s="10"/>
      <c r="C108" s="59" t="str">
        <f>'[1]1113'!B56</f>
        <v xml:space="preserve">Стілець білий </v>
      </c>
      <c r="D108" s="33"/>
      <c r="E108" s="108" t="s">
        <v>61</v>
      </c>
      <c r="F108" s="33"/>
      <c r="G108" s="33"/>
      <c r="H108" s="58" t="s">
        <v>30</v>
      </c>
      <c r="I108" s="7">
        <f>'[1]1113'!AV56</f>
        <v>3</v>
      </c>
      <c r="J108" s="7">
        <f>'[1]1113'!AW56</f>
        <v>27</v>
      </c>
      <c r="K108" s="7">
        <f t="shared" si="9"/>
        <v>13.5</v>
      </c>
      <c r="L108" s="7">
        <f t="shared" si="10"/>
        <v>13.5</v>
      </c>
      <c r="M108" s="33"/>
      <c r="N108" s="33"/>
      <c r="O108" s="46"/>
    </row>
    <row r="109" spans="1:15" ht="15.75">
      <c r="A109" s="58">
        <v>48</v>
      </c>
      <c r="B109" s="10"/>
      <c r="C109" s="59" t="str">
        <f>'[1]1113'!B57</f>
        <v>Стілець барний</v>
      </c>
      <c r="D109" s="33"/>
      <c r="E109" s="108" t="s">
        <v>62</v>
      </c>
      <c r="F109" s="33"/>
      <c r="G109" s="33"/>
      <c r="H109" s="58" t="s">
        <v>30</v>
      </c>
      <c r="I109" s="7">
        <f>'[1]1113'!AV57</f>
        <v>2</v>
      </c>
      <c r="J109" s="7">
        <f>'[1]1113'!AW57</f>
        <v>1900</v>
      </c>
      <c r="K109" s="7">
        <f t="shared" si="9"/>
        <v>950</v>
      </c>
      <c r="L109" s="7">
        <f t="shared" si="10"/>
        <v>950</v>
      </c>
      <c r="M109" s="33"/>
      <c r="N109" s="33"/>
      <c r="O109" s="46"/>
    </row>
    <row r="110" spans="1:15" ht="15.75">
      <c r="A110" s="58">
        <v>49</v>
      </c>
      <c r="B110" s="10"/>
      <c r="C110" s="59" t="str">
        <f>'[1]1113'!B58</f>
        <v>Кухня Грета</v>
      </c>
      <c r="D110" s="33"/>
      <c r="E110" s="108" t="s">
        <v>63</v>
      </c>
      <c r="F110" s="33"/>
      <c r="G110" s="33"/>
      <c r="H110" s="58" t="s">
        <v>30</v>
      </c>
      <c r="I110" s="7">
        <f>'[1]1113'!AV58</f>
        <v>2</v>
      </c>
      <c r="J110" s="7">
        <f>'[1]1113'!AW58</f>
        <v>2220</v>
      </c>
      <c r="K110" s="7">
        <f t="shared" si="9"/>
        <v>1110</v>
      </c>
      <c r="L110" s="7">
        <f t="shared" si="10"/>
        <v>1110</v>
      </c>
      <c r="M110" s="33"/>
      <c r="N110" s="33"/>
      <c r="O110" s="46"/>
    </row>
    <row r="111" spans="1:15" ht="15.75">
      <c r="A111" s="58">
        <v>50</v>
      </c>
      <c r="B111" s="10"/>
      <c r="C111" s="59" t="str">
        <f>'[1]1113'!B59</f>
        <v>Столешниця Галактика 2,5м</v>
      </c>
      <c r="D111" s="33"/>
      <c r="E111" s="108">
        <v>111300111</v>
      </c>
      <c r="F111" s="33"/>
      <c r="G111" s="33"/>
      <c r="H111" s="58" t="s">
        <v>30</v>
      </c>
      <c r="I111" s="7">
        <f>'[1]1113'!AV59</f>
        <v>1</v>
      </c>
      <c r="J111" s="7">
        <f>'[1]1113'!AW59</f>
        <v>1580</v>
      </c>
      <c r="K111" s="7">
        <f t="shared" si="9"/>
        <v>790</v>
      </c>
      <c r="L111" s="7">
        <f t="shared" si="10"/>
        <v>790</v>
      </c>
      <c r="M111" s="33"/>
      <c r="N111" s="33"/>
      <c r="O111" s="46"/>
    </row>
    <row r="112" spans="1:15" ht="15.75">
      <c r="A112" s="58">
        <v>51</v>
      </c>
      <c r="B112" s="10"/>
      <c r="C112" s="59" t="str">
        <f>'[1]1113'!B60</f>
        <v>Тумба франческа 2018</v>
      </c>
      <c r="D112" s="33"/>
      <c r="E112" s="108">
        <v>111300112</v>
      </c>
      <c r="F112" s="33"/>
      <c r="G112" s="33"/>
      <c r="H112" s="58" t="s">
        <v>30</v>
      </c>
      <c r="I112" s="7">
        <f>'[1]1113'!AV60</f>
        <v>1</v>
      </c>
      <c r="J112" s="7">
        <f>'[1]1113'!AW60</f>
        <v>1470</v>
      </c>
      <c r="K112" s="7">
        <f t="shared" ref="K112:K130" si="11">J112/2</f>
        <v>735</v>
      </c>
      <c r="L112" s="7">
        <f t="shared" ref="L112:L130" si="12">J112-K112</f>
        <v>735</v>
      </c>
      <c r="M112" s="33"/>
      <c r="N112" s="33"/>
      <c r="O112" s="46"/>
    </row>
    <row r="113" spans="1:15" ht="15.75">
      <c r="A113" s="58">
        <v>52</v>
      </c>
      <c r="B113" s="10"/>
      <c r="C113" s="59" t="str">
        <f>'[1]1113'!B61</f>
        <v>Сместитель 2018</v>
      </c>
      <c r="D113" s="33"/>
      <c r="E113" s="108">
        <v>111300113</v>
      </c>
      <c r="F113" s="33"/>
      <c r="G113" s="33"/>
      <c r="H113" s="58" t="s">
        <v>30</v>
      </c>
      <c r="I113" s="7">
        <f>'[1]1113'!AV61</f>
        <v>1</v>
      </c>
      <c r="J113" s="7">
        <f>'[1]1113'!AW61</f>
        <v>1850</v>
      </c>
      <c r="K113" s="7">
        <f t="shared" si="11"/>
        <v>925</v>
      </c>
      <c r="L113" s="7">
        <f t="shared" si="12"/>
        <v>925</v>
      </c>
      <c r="M113" s="33"/>
      <c r="N113" s="33"/>
      <c r="O113" s="46"/>
    </row>
    <row r="114" spans="1:15" ht="15.75">
      <c r="A114" s="58">
        <v>53</v>
      </c>
      <c r="B114" s="10"/>
      <c r="C114" s="59" t="str">
        <f>'[1]1113'!B62</f>
        <v>Мийка 2018</v>
      </c>
      <c r="D114" s="33"/>
      <c r="E114" s="108">
        <v>111300114</v>
      </c>
      <c r="F114" s="33"/>
      <c r="G114" s="33"/>
      <c r="H114" s="58" t="s">
        <v>30</v>
      </c>
      <c r="I114" s="7">
        <f>'[1]1113'!AV62</f>
        <v>1</v>
      </c>
      <c r="J114" s="7">
        <f>'[1]1113'!AW62</f>
        <v>1440</v>
      </c>
      <c r="K114" s="7">
        <f t="shared" si="11"/>
        <v>720</v>
      </c>
      <c r="L114" s="7">
        <f t="shared" si="12"/>
        <v>720</v>
      </c>
      <c r="M114" s="33"/>
      <c r="N114" s="33"/>
      <c r="O114" s="46"/>
    </row>
    <row r="115" spans="1:15" ht="15.75">
      <c r="A115" s="58">
        <v>54</v>
      </c>
      <c r="B115" s="10"/>
      <c r="C115" s="59" t="str">
        <f>'[1]1113'!B63</f>
        <v>Стіл п/мийку</v>
      </c>
      <c r="D115" s="33"/>
      <c r="E115" s="108">
        <v>111300115</v>
      </c>
      <c r="F115" s="33"/>
      <c r="G115" s="33"/>
      <c r="H115" s="58" t="s">
        <v>30</v>
      </c>
      <c r="I115" s="7">
        <f>'[1]1113'!AV63</f>
        <v>1</v>
      </c>
      <c r="J115" s="7">
        <f>'[1]1113'!AW63</f>
        <v>690</v>
      </c>
      <c r="K115" s="7">
        <f t="shared" si="11"/>
        <v>345</v>
      </c>
      <c r="L115" s="7">
        <f t="shared" si="12"/>
        <v>345</v>
      </c>
      <c r="M115" s="33"/>
      <c r="N115" s="33"/>
      <c r="O115" s="46"/>
    </row>
    <row r="116" spans="1:15" ht="15.75">
      <c r="A116" s="58">
        <v>55</v>
      </c>
      <c r="B116" s="10"/>
      <c r="C116" s="59" t="str">
        <f>'[1]1113'!B64</f>
        <v>Стіл кухонний</v>
      </c>
      <c r="D116" s="33"/>
      <c r="E116" s="108">
        <v>111300116</v>
      </c>
      <c r="F116" s="33"/>
      <c r="G116" s="33"/>
      <c r="H116" s="58" t="s">
        <v>30</v>
      </c>
      <c r="I116" s="7">
        <f>'[1]1113'!AV64</f>
        <v>1</v>
      </c>
      <c r="J116" s="7">
        <f>'[1]1113'!AW64</f>
        <v>930</v>
      </c>
      <c r="K116" s="7">
        <f t="shared" si="11"/>
        <v>465</v>
      </c>
      <c r="L116" s="7">
        <f t="shared" si="12"/>
        <v>465</v>
      </c>
      <c r="M116" s="33"/>
      <c r="N116" s="33"/>
      <c r="O116" s="46"/>
    </row>
    <row r="117" spans="1:15" ht="15.75">
      <c r="A117" s="58">
        <v>56</v>
      </c>
      <c r="B117" s="10"/>
      <c r="C117" s="59" t="str">
        <f>'[1]1113'!B65</f>
        <v>Столешниця 3м</v>
      </c>
      <c r="D117" s="33"/>
      <c r="E117" s="108">
        <v>111300117</v>
      </c>
      <c r="F117" s="33"/>
      <c r="G117" s="33"/>
      <c r="H117" s="58" t="s">
        <v>30</v>
      </c>
      <c r="I117" s="7">
        <f>'[1]1113'!AV65</f>
        <v>1</v>
      </c>
      <c r="J117" s="7">
        <f>'[1]1113'!AW65</f>
        <v>1826</v>
      </c>
      <c r="K117" s="7">
        <f t="shared" si="11"/>
        <v>913</v>
      </c>
      <c r="L117" s="7">
        <f t="shared" si="12"/>
        <v>913</v>
      </c>
      <c r="M117" s="33"/>
      <c r="N117" s="33"/>
      <c r="O117" s="46"/>
    </row>
    <row r="118" spans="1:15" ht="15.75">
      <c r="A118" s="58">
        <v>57</v>
      </c>
      <c r="B118" s="10"/>
      <c r="C118" s="59" t="str">
        <f>'[1]1113'!B66</f>
        <v>Контейнер 23л</v>
      </c>
      <c r="D118" s="33"/>
      <c r="E118" s="108">
        <v>111300118</v>
      </c>
      <c r="F118" s="33"/>
      <c r="G118" s="33"/>
      <c r="H118" s="58" t="s">
        <v>30</v>
      </c>
      <c r="I118" s="7">
        <f>'[1]1113'!AV66</f>
        <v>1</v>
      </c>
      <c r="J118" s="7">
        <f>'[1]1113'!AW66</f>
        <v>210</v>
      </c>
      <c r="K118" s="7">
        <f t="shared" si="11"/>
        <v>105</v>
      </c>
      <c r="L118" s="7">
        <f t="shared" si="12"/>
        <v>105</v>
      </c>
      <c r="M118" s="33"/>
      <c r="N118" s="33"/>
      <c r="O118" s="46"/>
    </row>
    <row r="119" spans="1:15" ht="15.75">
      <c r="A119" s="58">
        <v>58</v>
      </c>
      <c r="B119" s="10"/>
      <c r="C119" s="59" t="str">
        <f>'[1]1113'!B67</f>
        <v>Половник</v>
      </c>
      <c r="D119" s="33"/>
      <c r="E119" s="108">
        <v>111300119</v>
      </c>
      <c r="F119" s="33"/>
      <c r="G119" s="33"/>
      <c r="H119" s="58" t="s">
        <v>30</v>
      </c>
      <c r="I119" s="7">
        <f>'[1]1113'!AV67</f>
        <v>1</v>
      </c>
      <c r="J119" s="7">
        <f>'[1]1113'!AW67</f>
        <v>130</v>
      </c>
      <c r="K119" s="7">
        <f t="shared" si="11"/>
        <v>65</v>
      </c>
      <c r="L119" s="7">
        <f t="shared" si="12"/>
        <v>65</v>
      </c>
      <c r="M119" s="33"/>
      <c r="N119" s="33"/>
      <c r="O119" s="46"/>
    </row>
    <row r="120" spans="1:15" ht="15.75">
      <c r="A120" s="58">
        <v>59</v>
      </c>
      <c r="B120" s="10"/>
      <c r="C120" s="59" t="str">
        <f>'[1]1113'!B69</f>
        <v>Миска керамічна (смородина)</v>
      </c>
      <c r="D120" s="33"/>
      <c r="E120" s="108">
        <v>111300121</v>
      </c>
      <c r="F120" s="33"/>
      <c r="G120" s="33"/>
      <c r="H120" s="58" t="s">
        <v>30</v>
      </c>
      <c r="I120" s="7">
        <f>'[1]1113'!AV69</f>
        <v>12</v>
      </c>
      <c r="J120" s="7">
        <f>'[1]1113'!AW69</f>
        <v>228</v>
      </c>
      <c r="K120" s="7">
        <f t="shared" si="11"/>
        <v>114</v>
      </c>
      <c r="L120" s="7">
        <f t="shared" si="12"/>
        <v>114</v>
      </c>
      <c r="M120" s="33"/>
      <c r="N120" s="33"/>
      <c r="O120" s="46"/>
    </row>
    <row r="121" spans="1:15" ht="15.75">
      <c r="A121" s="58">
        <v>60</v>
      </c>
      <c r="B121" s="10"/>
      <c r="C121" s="59" t="str">
        <f>'[1]1113'!B70</f>
        <v>Портативна стереосистема</v>
      </c>
      <c r="D121" s="33"/>
      <c r="E121" s="108">
        <v>111300122</v>
      </c>
      <c r="F121" s="33"/>
      <c r="G121" s="33"/>
      <c r="H121" s="58" t="s">
        <v>30</v>
      </c>
      <c r="I121" s="7">
        <f>'[1]1113'!AV70</f>
        <v>1</v>
      </c>
      <c r="J121" s="7">
        <f>'[1]1113'!AW70</f>
        <v>950</v>
      </c>
      <c r="K121" s="7">
        <f t="shared" si="11"/>
        <v>475</v>
      </c>
      <c r="L121" s="7">
        <f t="shared" si="12"/>
        <v>475</v>
      </c>
      <c r="M121" s="33"/>
      <c r="N121" s="33"/>
      <c r="O121" s="46"/>
    </row>
    <row r="122" spans="1:15" ht="15.75">
      <c r="A122" s="58">
        <v>61</v>
      </c>
      <c r="B122" s="10"/>
      <c r="C122" s="59" t="str">
        <f>'[1]1113'!B71</f>
        <v>Кеглі набір</v>
      </c>
      <c r="D122" s="33"/>
      <c r="E122" s="108">
        <v>111300123</v>
      </c>
      <c r="F122" s="33"/>
      <c r="G122" s="33"/>
      <c r="H122" s="58" t="s">
        <v>30</v>
      </c>
      <c r="I122" s="7">
        <f>'[1]1113'!AV71</f>
        <v>1</v>
      </c>
      <c r="J122" s="7">
        <f>'[1]1113'!AW71</f>
        <v>34</v>
      </c>
      <c r="K122" s="7">
        <f t="shared" si="11"/>
        <v>17</v>
      </c>
      <c r="L122" s="7">
        <f t="shared" si="12"/>
        <v>17</v>
      </c>
      <c r="M122" s="33"/>
      <c r="N122" s="33"/>
      <c r="O122" s="46"/>
    </row>
    <row r="123" spans="1:15" ht="15.75">
      <c r="A123" s="58">
        <v>62</v>
      </c>
      <c r="B123" s="10"/>
      <c r="C123" s="59" t="str">
        <f>'[1]1113'!B72</f>
        <v>Шарики для сухого басейну</v>
      </c>
      <c r="D123" s="33"/>
      <c r="E123" s="108">
        <v>111300124</v>
      </c>
      <c r="F123" s="33"/>
      <c r="G123" s="33"/>
      <c r="H123" s="58" t="s">
        <v>30</v>
      </c>
      <c r="I123" s="7">
        <f>'[1]1113'!AV72</f>
        <v>3</v>
      </c>
      <c r="J123" s="7">
        <f>'[1]1113'!AW72</f>
        <v>234</v>
      </c>
      <c r="K123" s="7">
        <f t="shared" si="11"/>
        <v>117</v>
      </c>
      <c r="L123" s="7">
        <f t="shared" si="12"/>
        <v>117</v>
      </c>
      <c r="M123" s="33"/>
      <c r="N123" s="33"/>
      <c r="O123" s="46"/>
    </row>
    <row r="124" spans="1:15" ht="15.75">
      <c r="A124" s="58">
        <v>63</v>
      </c>
      <c r="B124" s="10"/>
      <c r="C124" s="59" t="str">
        <f>'[1]1113'!B73</f>
        <v>Кеглі набір</v>
      </c>
      <c r="D124" s="33"/>
      <c r="E124" s="108">
        <v>111300125</v>
      </c>
      <c r="F124" s="33"/>
      <c r="G124" s="33"/>
      <c r="H124" s="58" t="s">
        <v>30</v>
      </c>
      <c r="I124" s="7">
        <f>'[1]1113'!AV73</f>
        <v>1</v>
      </c>
      <c r="J124" s="7">
        <f>'[1]1113'!AW73</f>
        <v>44</v>
      </c>
      <c r="K124" s="7">
        <f t="shared" si="11"/>
        <v>22</v>
      </c>
      <c r="L124" s="7">
        <f t="shared" si="12"/>
        <v>22</v>
      </c>
      <c r="M124" s="33"/>
      <c r="N124" s="33"/>
      <c r="O124" s="46"/>
    </row>
    <row r="125" spans="1:15" ht="15.75">
      <c r="A125" s="58">
        <v>64</v>
      </c>
      <c r="B125" s="10"/>
      <c r="C125" s="59" t="str">
        <f>'[1]1113'!B74</f>
        <v>Кеглі набір</v>
      </c>
      <c r="D125" s="33"/>
      <c r="E125" s="108">
        <v>111300126</v>
      </c>
      <c r="F125" s="33"/>
      <c r="G125" s="33"/>
      <c r="H125" s="58" t="s">
        <v>30</v>
      </c>
      <c r="I125" s="7">
        <f>'[1]1113'!AV74</f>
        <v>1</v>
      </c>
      <c r="J125" s="7">
        <f>'[1]1113'!AW74</f>
        <v>52</v>
      </c>
      <c r="K125" s="7">
        <f t="shared" si="11"/>
        <v>26</v>
      </c>
      <c r="L125" s="7">
        <f t="shared" si="12"/>
        <v>26</v>
      </c>
      <c r="M125" s="33"/>
      <c r="N125" s="33"/>
      <c r="O125" s="46"/>
    </row>
    <row r="126" spans="1:15" ht="15.75">
      <c r="A126" s="58">
        <v>65</v>
      </c>
      <c r="B126" s="10"/>
      <c r="C126" s="59" t="str">
        <f>'[1]1113'!B75</f>
        <v>Ракетки тенісні</v>
      </c>
      <c r="D126" s="33"/>
      <c r="E126" s="108" t="s">
        <v>64</v>
      </c>
      <c r="F126" s="33"/>
      <c r="G126" s="33"/>
      <c r="H126" s="58" t="s">
        <v>30</v>
      </c>
      <c r="I126" s="7">
        <f>'[1]1113'!AV75</f>
        <v>2</v>
      </c>
      <c r="J126" s="7">
        <f>'[1]1113'!AW75</f>
        <v>60</v>
      </c>
      <c r="K126" s="7">
        <f t="shared" si="11"/>
        <v>30</v>
      </c>
      <c r="L126" s="7">
        <f t="shared" si="12"/>
        <v>30</v>
      </c>
      <c r="M126" s="33"/>
      <c r="N126" s="33"/>
      <c r="O126" s="46"/>
    </row>
    <row r="127" spans="1:15" ht="15.75">
      <c r="A127" s="58">
        <v>66</v>
      </c>
      <c r="B127" s="10"/>
      <c r="C127" s="59" t="str">
        <f>'[1]1113'!B76</f>
        <v>Прапорці України</v>
      </c>
      <c r="D127" s="33"/>
      <c r="E127" s="108">
        <v>111300129</v>
      </c>
      <c r="F127" s="33"/>
      <c r="G127" s="33"/>
      <c r="H127" s="58" t="s">
        <v>30</v>
      </c>
      <c r="I127" s="7">
        <f>'[1]1113'!AV76</f>
        <v>50</v>
      </c>
      <c r="J127" s="7">
        <f>'[1]1113'!AW76</f>
        <v>250</v>
      </c>
      <c r="K127" s="7">
        <f t="shared" si="11"/>
        <v>125</v>
      </c>
      <c r="L127" s="7">
        <f t="shared" si="12"/>
        <v>125</v>
      </c>
      <c r="M127" s="33"/>
      <c r="N127" s="33"/>
      <c r="O127" s="46"/>
    </row>
    <row r="128" spans="1:15" ht="15.75">
      <c r="A128" s="58">
        <v>67</v>
      </c>
      <c r="B128" s="10"/>
      <c r="C128" s="59" t="str">
        <f>'[1]1113'!B78</f>
        <v>Басейн надувний</v>
      </c>
      <c r="D128" s="33"/>
      <c r="E128" s="108">
        <v>111300131</v>
      </c>
      <c r="F128" s="33"/>
      <c r="G128" s="33"/>
      <c r="H128" s="58" t="s">
        <v>30</v>
      </c>
      <c r="I128" s="7">
        <f>'[1]1113'!AV78</f>
        <v>1</v>
      </c>
      <c r="J128" s="7">
        <f>'[1]1113'!AW78</f>
        <v>250</v>
      </c>
      <c r="K128" s="7">
        <f t="shared" si="11"/>
        <v>125</v>
      </c>
      <c r="L128" s="7">
        <f t="shared" si="12"/>
        <v>125</v>
      </c>
      <c r="M128" s="33"/>
      <c r="N128" s="33"/>
      <c r="O128" s="46"/>
    </row>
    <row r="129" spans="1:15" ht="15.75">
      <c r="A129" s="58">
        <v>68</v>
      </c>
      <c r="B129" s="10"/>
      <c r="C129" s="59" t="str">
        <f>'[1]1113'!B80</f>
        <v>М’яч дит</v>
      </c>
      <c r="D129" s="33"/>
      <c r="E129" s="108" t="s">
        <v>65</v>
      </c>
      <c r="F129" s="33"/>
      <c r="G129" s="33"/>
      <c r="H129" s="58" t="s">
        <v>30</v>
      </c>
      <c r="I129" s="7">
        <f>'[1]1113'!AV80</f>
        <v>8</v>
      </c>
      <c r="J129" s="7">
        <f>'[1]1113'!AW80</f>
        <v>48</v>
      </c>
      <c r="K129" s="7">
        <f t="shared" si="11"/>
        <v>24</v>
      </c>
      <c r="L129" s="7">
        <f t="shared" si="12"/>
        <v>24</v>
      </c>
      <c r="M129" s="33"/>
      <c r="N129" s="33"/>
      <c r="O129" s="46"/>
    </row>
    <row r="130" spans="1:15" ht="15.75">
      <c r="A130" s="58">
        <v>69</v>
      </c>
      <c r="B130" s="10"/>
      <c r="C130" s="59" t="str">
        <f>'[1]1113'!B81</f>
        <v>Стілець офісний</v>
      </c>
      <c r="D130" s="33"/>
      <c r="E130" s="108">
        <v>111300142</v>
      </c>
      <c r="F130" s="33"/>
      <c r="G130" s="33"/>
      <c r="H130" s="58" t="s">
        <v>30</v>
      </c>
      <c r="I130" s="7">
        <f>'[1]1113'!AV81</f>
        <v>1</v>
      </c>
      <c r="J130" s="7">
        <f>'[1]1113'!AW81</f>
        <v>150</v>
      </c>
      <c r="K130" s="7">
        <f t="shared" si="11"/>
        <v>75</v>
      </c>
      <c r="L130" s="7">
        <f t="shared" si="12"/>
        <v>75</v>
      </c>
      <c r="M130" s="33"/>
      <c r="N130" s="33"/>
      <c r="O130" s="46"/>
    </row>
    <row r="131" spans="1:15" ht="15.75">
      <c r="A131" s="58">
        <v>70</v>
      </c>
      <c r="B131" s="10"/>
      <c r="C131" s="59" t="str">
        <f>'[1]1113'!B82</f>
        <v>Карниз потолоч 7м</v>
      </c>
      <c r="D131" s="33"/>
      <c r="E131" s="108">
        <v>111300143</v>
      </c>
      <c r="F131" s="33"/>
      <c r="G131" s="33"/>
      <c r="H131" s="58" t="s">
        <v>30</v>
      </c>
      <c r="I131" s="7">
        <f>'[1]1113'!AV82</f>
        <v>1</v>
      </c>
      <c r="J131" s="7">
        <f>'[1]1113'!AW82</f>
        <v>140</v>
      </c>
      <c r="K131" s="7">
        <f t="shared" ref="K131:K141" si="13">J131/2</f>
        <v>70</v>
      </c>
      <c r="L131" s="7">
        <f t="shared" ref="L131:L141" si="14">J131-K131</f>
        <v>70</v>
      </c>
      <c r="M131" s="33"/>
      <c r="N131" s="33"/>
      <c r="O131" s="46"/>
    </row>
    <row r="132" spans="1:15" ht="15.75">
      <c r="A132" s="58">
        <v>71</v>
      </c>
      <c r="B132" s="10"/>
      <c r="C132" s="59" t="str">
        <f>'[1]1113'!B83</f>
        <v>Карниз потолоч двійний</v>
      </c>
      <c r="D132" s="33"/>
      <c r="E132" s="108">
        <v>111300144</v>
      </c>
      <c r="F132" s="33"/>
      <c r="G132" s="33"/>
      <c r="H132" s="58" t="s">
        <v>30</v>
      </c>
      <c r="I132" s="7">
        <f>'[1]1113'!AV83</f>
        <v>1</v>
      </c>
      <c r="J132" s="7">
        <f>'[1]1113'!AW83</f>
        <v>155</v>
      </c>
      <c r="K132" s="7">
        <f t="shared" si="13"/>
        <v>77.5</v>
      </c>
      <c r="L132" s="7">
        <f t="shared" si="14"/>
        <v>77.5</v>
      </c>
      <c r="M132" s="33"/>
      <c r="N132" s="33"/>
      <c r="O132" s="46"/>
    </row>
    <row r="133" spans="1:15" ht="15.75">
      <c r="A133" s="58">
        <v>72</v>
      </c>
      <c r="B133" s="10"/>
      <c r="C133" s="59" t="str">
        <f>'[1]1113'!B85</f>
        <v>Круги обручі</v>
      </c>
      <c r="D133" s="33"/>
      <c r="E133" s="108" t="s">
        <v>66</v>
      </c>
      <c r="F133" s="33"/>
      <c r="G133" s="33"/>
      <c r="H133" s="58" t="s">
        <v>30</v>
      </c>
      <c r="I133" s="7">
        <f>'[1]1113'!AV85</f>
        <v>5</v>
      </c>
      <c r="J133" s="7">
        <f>'[1]1113'!AW85</f>
        <v>25</v>
      </c>
      <c r="K133" s="7">
        <f t="shared" si="13"/>
        <v>12.5</v>
      </c>
      <c r="L133" s="7">
        <f t="shared" si="14"/>
        <v>12.5</v>
      </c>
      <c r="M133" s="33"/>
      <c r="N133" s="33"/>
      <c r="O133" s="46"/>
    </row>
    <row r="134" spans="1:15" ht="15.75">
      <c r="A134" s="58">
        <v>73</v>
      </c>
      <c r="B134" s="10"/>
      <c r="C134" s="59" t="str">
        <f>'[1]1113'!B86</f>
        <v>Футбол м’яч</v>
      </c>
      <c r="D134" s="33"/>
      <c r="E134" s="108" t="s">
        <v>67</v>
      </c>
      <c r="F134" s="33"/>
      <c r="G134" s="33"/>
      <c r="H134" s="58" t="s">
        <v>30</v>
      </c>
      <c r="I134" s="7">
        <f>'[1]1113'!AV86</f>
        <v>12</v>
      </c>
      <c r="J134" s="7">
        <f>'[1]1113'!AW86</f>
        <v>480</v>
      </c>
      <c r="K134" s="7">
        <f t="shared" si="13"/>
        <v>240</v>
      </c>
      <c r="L134" s="7">
        <f t="shared" si="14"/>
        <v>240</v>
      </c>
      <c r="M134" s="33"/>
      <c r="N134" s="33"/>
      <c r="O134" s="46"/>
    </row>
    <row r="135" spans="1:15" ht="15.75">
      <c r="A135" s="58">
        <v>74</v>
      </c>
      <c r="B135" s="10"/>
      <c r="C135" s="59" t="str">
        <f>'[1]1113'!B87</f>
        <v>М’яч</v>
      </c>
      <c r="D135" s="33"/>
      <c r="E135" s="108" t="s">
        <v>68</v>
      </c>
      <c r="F135" s="33"/>
      <c r="G135" s="33"/>
      <c r="H135" s="58" t="s">
        <v>30</v>
      </c>
      <c r="I135" s="7">
        <f>'[1]1113'!AV87</f>
        <v>7</v>
      </c>
      <c r="J135" s="7">
        <f>'[1]1113'!AW87</f>
        <v>70</v>
      </c>
      <c r="K135" s="7">
        <f t="shared" si="13"/>
        <v>35</v>
      </c>
      <c r="L135" s="7">
        <f t="shared" si="14"/>
        <v>35</v>
      </c>
      <c r="M135" s="33"/>
      <c r="N135" s="33"/>
      <c r="O135" s="46"/>
    </row>
    <row r="136" spans="1:15" ht="15.75">
      <c r="A136" s="58">
        <v>75</v>
      </c>
      <c r="B136" s="10"/>
      <c r="C136" s="59" t="str">
        <f>'[1]1113'!B88</f>
        <v>Лава</v>
      </c>
      <c r="D136" s="33"/>
      <c r="E136" s="108" t="s">
        <v>69</v>
      </c>
      <c r="F136" s="33"/>
      <c r="G136" s="33"/>
      <c r="H136" s="58" t="s">
        <v>30</v>
      </c>
      <c r="I136" s="7">
        <f>'[1]1113'!AV88</f>
        <v>2</v>
      </c>
      <c r="J136" s="7">
        <f>'[1]1113'!AW88</f>
        <v>40</v>
      </c>
      <c r="K136" s="7">
        <f t="shared" si="13"/>
        <v>20</v>
      </c>
      <c r="L136" s="7">
        <f t="shared" si="14"/>
        <v>20</v>
      </c>
      <c r="M136" s="33"/>
      <c r="N136" s="33"/>
      <c r="O136" s="46"/>
    </row>
    <row r="137" spans="1:15" ht="15.75">
      <c r="A137" s="58">
        <v>76</v>
      </c>
      <c r="B137" s="10"/>
      <c r="C137" s="59" t="str">
        <f>'[1]1113'!B90</f>
        <v>Шафа книжна жовта</v>
      </c>
      <c r="D137" s="33"/>
      <c r="E137" s="108">
        <v>111300433</v>
      </c>
      <c r="F137" s="33"/>
      <c r="G137" s="33"/>
      <c r="H137" s="58" t="s">
        <v>30</v>
      </c>
      <c r="I137" s="7">
        <f>'[1]1113'!AV90</f>
        <v>1</v>
      </c>
      <c r="J137" s="7">
        <f>'[1]1113'!AW90</f>
        <v>30</v>
      </c>
      <c r="K137" s="7">
        <f t="shared" si="13"/>
        <v>15</v>
      </c>
      <c r="L137" s="7">
        <f t="shared" si="14"/>
        <v>15</v>
      </c>
      <c r="M137" s="33"/>
      <c r="N137" s="33"/>
      <c r="O137" s="46"/>
    </row>
    <row r="138" spans="1:15" ht="15.75">
      <c r="A138" s="58">
        <v>77</v>
      </c>
      <c r="B138" s="10"/>
      <c r="C138" s="59" t="str">
        <f>'[1]1113'!B107</f>
        <v>Ліжко дитяче</v>
      </c>
      <c r="D138" s="33"/>
      <c r="E138" s="108" t="s">
        <v>70</v>
      </c>
      <c r="F138" s="33"/>
      <c r="G138" s="33"/>
      <c r="H138" s="58" t="s">
        <v>30</v>
      </c>
      <c r="I138" s="7">
        <f>'[1]1113'!AV107</f>
        <v>7</v>
      </c>
      <c r="J138" s="7">
        <f>'[1]1113'!AW107</f>
        <v>2940</v>
      </c>
      <c r="K138" s="7">
        <f t="shared" si="13"/>
        <v>1470</v>
      </c>
      <c r="L138" s="7">
        <f t="shared" si="14"/>
        <v>1470</v>
      </c>
      <c r="M138" s="33"/>
      <c r="N138" s="33"/>
      <c r="O138" s="46"/>
    </row>
    <row r="139" spans="1:15" ht="15.75">
      <c r="A139" s="58">
        <v>78</v>
      </c>
      <c r="B139" s="10"/>
      <c r="C139" s="59" t="str">
        <f>'[1]1113'!B108</f>
        <v>Карниз потолоч 3,5</v>
      </c>
      <c r="D139" s="33"/>
      <c r="E139" s="108">
        <v>111300222</v>
      </c>
      <c r="F139" s="33"/>
      <c r="G139" s="33"/>
      <c r="H139" s="58" t="s">
        <v>30</v>
      </c>
      <c r="I139" s="7">
        <f>'[1]1113'!AV108</f>
        <v>1</v>
      </c>
      <c r="J139" s="7">
        <f>'[1]1113'!AW108</f>
        <v>36</v>
      </c>
      <c r="K139" s="7">
        <f t="shared" si="13"/>
        <v>18</v>
      </c>
      <c r="L139" s="7">
        <f t="shared" si="14"/>
        <v>18</v>
      </c>
      <c r="M139" s="33"/>
      <c r="N139" s="33"/>
      <c r="O139" s="46"/>
    </row>
    <row r="140" spans="1:15" ht="15.75">
      <c r="A140" s="58">
        <v>79</v>
      </c>
      <c r="B140" s="10"/>
      <c r="C140" s="59" t="str">
        <f>'[1]1113'!B109</f>
        <v>Матрац</v>
      </c>
      <c r="D140" s="33"/>
      <c r="E140" s="108" t="s">
        <v>71</v>
      </c>
      <c r="F140" s="33"/>
      <c r="G140" s="33"/>
      <c r="H140" s="58" t="s">
        <v>30</v>
      </c>
      <c r="I140" s="7">
        <f>'[1]1113'!AV109</f>
        <v>2</v>
      </c>
      <c r="J140" s="7">
        <f>'[1]1113'!AW109</f>
        <v>16</v>
      </c>
      <c r="K140" s="7">
        <f t="shared" si="13"/>
        <v>8</v>
      </c>
      <c r="L140" s="7">
        <f t="shared" si="14"/>
        <v>8</v>
      </c>
      <c r="M140" s="33"/>
      <c r="N140" s="33"/>
      <c r="O140" s="46"/>
    </row>
    <row r="141" spans="1:15" ht="15.75">
      <c r="A141" s="58">
        <v>80</v>
      </c>
      <c r="B141" s="10"/>
      <c r="C141" s="59" t="str">
        <f>'[1]1113'!B110</f>
        <v>Стіл дит квітка</v>
      </c>
      <c r="D141" s="33"/>
      <c r="E141" s="108" t="s">
        <v>72</v>
      </c>
      <c r="F141" s="33"/>
      <c r="G141" s="33"/>
      <c r="H141" s="58" t="s">
        <v>30</v>
      </c>
      <c r="I141" s="7">
        <f>'[1]1113'!AV110</f>
        <v>20</v>
      </c>
      <c r="J141" s="7">
        <f>'[1]1113'!AW110</f>
        <v>6500</v>
      </c>
      <c r="K141" s="7">
        <f t="shared" si="13"/>
        <v>3250</v>
      </c>
      <c r="L141" s="7">
        <f t="shared" si="14"/>
        <v>3250</v>
      </c>
      <c r="M141" s="33"/>
      <c r="N141" s="33"/>
      <c r="O141" s="46"/>
    </row>
    <row r="142" spans="1:15" ht="15.75">
      <c r="A142" s="58">
        <v>81</v>
      </c>
      <c r="B142" s="10"/>
      <c r="C142" s="59" t="str">
        <f>'[1]1113'!B111</f>
        <v>Стільці дитячі білі</v>
      </c>
      <c r="D142" s="33"/>
      <c r="E142" s="108" t="s">
        <v>73</v>
      </c>
      <c r="F142" s="33"/>
      <c r="G142" s="33"/>
      <c r="H142" s="58" t="s">
        <v>30</v>
      </c>
      <c r="I142" s="7">
        <f>'[1]1113'!AV111</f>
        <v>5</v>
      </c>
      <c r="J142" s="7">
        <f>'[1]1113'!AW111</f>
        <v>45</v>
      </c>
      <c r="K142" s="7">
        <f t="shared" ref="K142:K143" si="15">J142/2</f>
        <v>22.5</v>
      </c>
      <c r="L142" s="7">
        <f t="shared" ref="L142:L143" si="16">J142-K142</f>
        <v>22.5</v>
      </c>
      <c r="M142" s="33"/>
      <c r="N142" s="33"/>
      <c r="O142" s="46"/>
    </row>
    <row r="143" spans="1:15" ht="15.75">
      <c r="A143" s="58">
        <v>82</v>
      </c>
      <c r="B143" s="10"/>
      <c r="C143" s="59" t="str">
        <f>'[1]1113'!B112</f>
        <v>Тумба-ліжко 3-ярусне</v>
      </c>
      <c r="D143" s="33"/>
      <c r="E143" s="108" t="s">
        <v>74</v>
      </c>
      <c r="F143" s="33"/>
      <c r="G143" s="33"/>
      <c r="H143" s="58" t="s">
        <v>30</v>
      </c>
      <c r="I143" s="7">
        <f>'[1]1113'!AV112</f>
        <v>3</v>
      </c>
      <c r="J143" s="7">
        <f>'[1]1113'!AW112</f>
        <v>150</v>
      </c>
      <c r="K143" s="7">
        <f t="shared" si="15"/>
        <v>75</v>
      </c>
      <c r="L143" s="7">
        <f t="shared" si="16"/>
        <v>75</v>
      </c>
      <c r="M143" s="33"/>
      <c r="N143" s="33"/>
      <c r="O143" s="46"/>
    </row>
    <row r="144" spans="1:15" ht="15.75">
      <c r="A144" s="58">
        <v>83</v>
      </c>
      <c r="B144" s="10"/>
      <c r="C144" s="59" t="str">
        <f>'[1]1113'!B123</f>
        <v>Стілець офісний</v>
      </c>
      <c r="D144" s="58"/>
      <c r="E144" s="108">
        <v>111300278</v>
      </c>
      <c r="F144" s="58"/>
      <c r="G144" s="58"/>
      <c r="H144" s="58" t="s">
        <v>30</v>
      </c>
      <c r="I144" s="7">
        <f>'[1]1113'!AV123</f>
        <v>1</v>
      </c>
      <c r="J144" s="7">
        <f>'[1]1113'!AW123</f>
        <v>150</v>
      </c>
      <c r="K144" s="7">
        <f t="shared" ref="K144:K178" si="17">J144/2</f>
        <v>75</v>
      </c>
      <c r="L144" s="7">
        <f t="shared" ref="L144:L178" si="18">J144-K144</f>
        <v>75</v>
      </c>
      <c r="M144" s="58"/>
      <c r="N144" s="58"/>
      <c r="O144" s="46"/>
    </row>
    <row r="145" spans="1:15" ht="15.75">
      <c r="A145" s="58">
        <v>84</v>
      </c>
      <c r="B145" s="10"/>
      <c r="C145" s="59" t="str">
        <f>'[1]1113'!B124</f>
        <v>Подушка</v>
      </c>
      <c r="D145" s="58"/>
      <c r="E145" s="108">
        <v>111300279</v>
      </c>
      <c r="F145" s="58"/>
      <c r="G145" s="58"/>
      <c r="H145" s="58" t="s">
        <v>30</v>
      </c>
      <c r="I145" s="7">
        <f>'[1]1113'!AV124</f>
        <v>10</v>
      </c>
      <c r="J145" s="7">
        <f>'[1]1113'!AW124</f>
        <v>60</v>
      </c>
      <c r="K145" s="7">
        <f t="shared" si="17"/>
        <v>30</v>
      </c>
      <c r="L145" s="7">
        <f t="shared" si="18"/>
        <v>30</v>
      </c>
      <c r="M145" s="58"/>
      <c r="N145" s="58"/>
      <c r="O145" s="46"/>
    </row>
    <row r="146" spans="1:15" ht="15.75">
      <c r="A146" s="58">
        <v>85</v>
      </c>
      <c r="B146" s="10"/>
      <c r="C146" s="59" t="str">
        <f>'[1]1113'!B126</f>
        <v>Стілець дит дер кор</v>
      </c>
      <c r="D146" s="58"/>
      <c r="E146" s="108" t="s">
        <v>75</v>
      </c>
      <c r="F146" s="58"/>
      <c r="G146" s="58"/>
      <c r="H146" s="58" t="s">
        <v>30</v>
      </c>
      <c r="I146" s="7">
        <f>'[1]1113'!AV126</f>
        <v>18</v>
      </c>
      <c r="J146" s="7">
        <f>'[1]1113'!AW126</f>
        <v>1620</v>
      </c>
      <c r="K146" s="7">
        <f t="shared" si="17"/>
        <v>810</v>
      </c>
      <c r="L146" s="7">
        <f t="shared" si="18"/>
        <v>810</v>
      </c>
      <c r="M146" s="58"/>
      <c r="N146" s="58"/>
      <c r="O146" s="46"/>
    </row>
    <row r="147" spans="1:15" ht="15.75">
      <c r="A147" s="58">
        <v>86</v>
      </c>
      <c r="B147" s="10"/>
      <c r="C147" s="59" t="str">
        <f>'[1]1113'!B127</f>
        <v>Стіл 1 тумб</v>
      </c>
      <c r="D147" s="58"/>
      <c r="E147" s="108">
        <v>111300300</v>
      </c>
      <c r="F147" s="58"/>
      <c r="G147" s="58"/>
      <c r="H147" s="58" t="s">
        <v>30</v>
      </c>
      <c r="I147" s="7">
        <f>'[1]1113'!AV127</f>
        <v>1</v>
      </c>
      <c r="J147" s="7">
        <f>'[1]1113'!AW127</f>
        <v>450</v>
      </c>
      <c r="K147" s="7">
        <f t="shared" si="17"/>
        <v>225</v>
      </c>
      <c r="L147" s="7">
        <f t="shared" si="18"/>
        <v>225</v>
      </c>
      <c r="M147" s="58"/>
      <c r="N147" s="58"/>
      <c r="O147" s="46"/>
    </row>
    <row r="148" spans="1:15" ht="15.75">
      <c r="A148" s="58">
        <v>87</v>
      </c>
      <c r="B148" s="10"/>
      <c r="C148" s="59" t="str">
        <f>'[1]1113'!B128</f>
        <v>Дит тумба з кут</v>
      </c>
      <c r="D148" s="58"/>
      <c r="E148" s="108">
        <v>111300301</v>
      </c>
      <c r="F148" s="58"/>
      <c r="G148" s="58"/>
      <c r="H148" s="58" t="s">
        <v>30</v>
      </c>
      <c r="I148" s="7">
        <f>'[1]1113'!AV128</f>
        <v>1</v>
      </c>
      <c r="J148" s="7">
        <f>'[1]1113'!AW128</f>
        <v>1000</v>
      </c>
      <c r="K148" s="7">
        <f t="shared" si="17"/>
        <v>500</v>
      </c>
      <c r="L148" s="7">
        <f t="shared" si="18"/>
        <v>500</v>
      </c>
      <c r="M148" s="58"/>
      <c r="N148" s="58"/>
      <c r="O148" s="46"/>
    </row>
    <row r="149" spans="1:15" ht="15.75">
      <c r="A149" s="58">
        <v>88</v>
      </c>
      <c r="B149" s="10"/>
      <c r="C149" s="59" t="str">
        <f>'[1]1113'!B129</f>
        <v>Чайник 2л</v>
      </c>
      <c r="D149" s="58"/>
      <c r="E149" s="108">
        <v>111300302</v>
      </c>
      <c r="F149" s="58"/>
      <c r="G149" s="58"/>
      <c r="H149" s="58" t="s">
        <v>30</v>
      </c>
      <c r="I149" s="7">
        <f>'[1]1113'!AV129</f>
        <v>1</v>
      </c>
      <c r="J149" s="7">
        <f>'[1]1113'!AW129</f>
        <v>38</v>
      </c>
      <c r="K149" s="7">
        <f t="shared" si="17"/>
        <v>19</v>
      </c>
      <c r="L149" s="7">
        <f t="shared" si="18"/>
        <v>19</v>
      </c>
      <c r="M149" s="58"/>
      <c r="N149" s="58"/>
      <c r="O149" s="46"/>
    </row>
    <row r="150" spans="1:15" ht="15.75">
      <c r="A150" s="58">
        <v>89</v>
      </c>
      <c r="B150" s="10"/>
      <c r="C150" s="59" t="str">
        <f>'[1]1113'!B131</f>
        <v>Стіл дит. для СХД</v>
      </c>
      <c r="D150" s="58"/>
      <c r="E150" s="108">
        <v>111300304</v>
      </c>
      <c r="F150" s="58"/>
      <c r="G150" s="58"/>
      <c r="H150" s="58" t="s">
        <v>30</v>
      </c>
      <c r="I150" s="7">
        <f>'[1]1113'!AV131</f>
        <v>1</v>
      </c>
      <c r="J150" s="7">
        <f>'[1]1113'!AW131</f>
        <v>300</v>
      </c>
      <c r="K150" s="7">
        <f t="shared" si="17"/>
        <v>150</v>
      </c>
      <c r="L150" s="7">
        <f t="shared" si="18"/>
        <v>150</v>
      </c>
      <c r="M150" s="58"/>
      <c r="N150" s="58"/>
      <c r="O150" s="46"/>
    </row>
    <row r="151" spans="1:15" ht="15.75">
      <c r="A151" s="58">
        <v>90</v>
      </c>
      <c r="B151" s="10"/>
      <c r="C151" s="59" t="str">
        <f>'[1]1113'!B132</f>
        <v>Перукарня</v>
      </c>
      <c r="D151" s="58"/>
      <c r="E151" s="108">
        <v>111300305</v>
      </c>
      <c r="F151" s="58"/>
      <c r="G151" s="58"/>
      <c r="H151" s="58" t="s">
        <v>30</v>
      </c>
      <c r="I151" s="7">
        <f>'[1]1113'!AV132</f>
        <v>1</v>
      </c>
      <c r="J151" s="7">
        <f>'[1]1113'!AW132</f>
        <v>30</v>
      </c>
      <c r="K151" s="7">
        <f t="shared" si="17"/>
        <v>15</v>
      </c>
      <c r="L151" s="7">
        <f t="shared" si="18"/>
        <v>15</v>
      </c>
      <c r="M151" s="58"/>
      <c r="N151" s="58"/>
      <c r="O151" s="46"/>
    </row>
    <row r="152" spans="1:15" ht="15.75">
      <c r="A152" s="58">
        <v>91</v>
      </c>
      <c r="B152" s="10"/>
      <c r="C152" s="59" t="str">
        <f>'[1]1113'!B133</f>
        <v>Кухня</v>
      </c>
      <c r="D152" s="58"/>
      <c r="E152" s="108">
        <v>111300306</v>
      </c>
      <c r="F152" s="58"/>
      <c r="G152" s="58"/>
      <c r="H152" s="58" t="s">
        <v>30</v>
      </c>
      <c r="I152" s="7">
        <f>'[1]1113'!AV133</f>
        <v>1</v>
      </c>
      <c r="J152" s="7">
        <f>'[1]1113'!AW133</f>
        <v>30</v>
      </c>
      <c r="K152" s="7">
        <f t="shared" si="17"/>
        <v>15</v>
      </c>
      <c r="L152" s="7">
        <f t="shared" si="18"/>
        <v>15</v>
      </c>
      <c r="M152" s="58"/>
      <c r="N152" s="58"/>
      <c r="O152" s="46"/>
    </row>
    <row r="153" spans="1:15" ht="15.75">
      <c r="A153" s="58">
        <v>92</v>
      </c>
      <c r="B153" s="10"/>
      <c r="C153" s="59" t="str">
        <f>'[1]1113'!B134</f>
        <v>Ліжко іграшк</v>
      </c>
      <c r="D153" s="58"/>
      <c r="E153" s="108">
        <v>111300307</v>
      </c>
      <c r="F153" s="58"/>
      <c r="G153" s="58"/>
      <c r="H153" s="58" t="s">
        <v>30</v>
      </c>
      <c r="I153" s="7">
        <f>'[1]1113'!AV134</f>
        <v>1</v>
      </c>
      <c r="J153" s="7">
        <f>'[1]1113'!AW134</f>
        <v>10</v>
      </c>
      <c r="K153" s="7">
        <f t="shared" si="17"/>
        <v>5</v>
      </c>
      <c r="L153" s="7">
        <f t="shared" si="18"/>
        <v>5</v>
      </c>
      <c r="M153" s="58"/>
      <c r="N153" s="58"/>
      <c r="O153" s="46"/>
    </row>
    <row r="154" spans="1:15" ht="15.75">
      <c r="A154" s="58">
        <v>93</v>
      </c>
      <c r="B154" s="10"/>
      <c r="C154" s="59" t="str">
        <f>'[1]1113'!B135</f>
        <v>Стіл для чаювання</v>
      </c>
      <c r="D154" s="58"/>
      <c r="E154" s="108">
        <v>111300308</v>
      </c>
      <c r="F154" s="58"/>
      <c r="G154" s="58"/>
      <c r="H154" s="58" t="s">
        <v>30</v>
      </c>
      <c r="I154" s="7">
        <f>'[1]1113'!AV135</f>
        <v>1</v>
      </c>
      <c r="J154" s="7">
        <f>'[1]1113'!AW135</f>
        <v>30</v>
      </c>
      <c r="K154" s="7">
        <f t="shared" si="17"/>
        <v>15</v>
      </c>
      <c r="L154" s="7">
        <f t="shared" si="18"/>
        <v>15</v>
      </c>
      <c r="M154" s="58"/>
      <c r="N154" s="58"/>
      <c r="O154" s="46"/>
    </row>
    <row r="155" spans="1:15" ht="15.75">
      <c r="A155" s="58">
        <v>94</v>
      </c>
      <c r="B155" s="10"/>
      <c r="C155" s="59" t="str">
        <f>'[1]1113'!B136</f>
        <v>Подушка</v>
      </c>
      <c r="D155" s="58"/>
      <c r="E155" s="108">
        <v>111300279</v>
      </c>
      <c r="F155" s="58"/>
      <c r="G155" s="58"/>
      <c r="H155" s="58" t="s">
        <v>30</v>
      </c>
      <c r="I155" s="7">
        <f>'[1]1113'!AV136</f>
        <v>10</v>
      </c>
      <c r="J155" s="7">
        <f>'[1]1113'!AW136</f>
        <v>60</v>
      </c>
      <c r="K155" s="7">
        <f t="shared" si="17"/>
        <v>30</v>
      </c>
      <c r="L155" s="7">
        <f t="shared" si="18"/>
        <v>30</v>
      </c>
      <c r="M155" s="58"/>
      <c r="N155" s="58"/>
      <c r="O155" s="46"/>
    </row>
    <row r="156" spans="1:15" ht="15.75">
      <c r="A156" s="58">
        <v>95</v>
      </c>
      <c r="B156" s="10"/>
      <c r="C156" s="59" t="str">
        <f>'[1]1113'!B140</f>
        <v>Поднос</v>
      </c>
      <c r="D156" s="58"/>
      <c r="E156" s="108" t="s">
        <v>76</v>
      </c>
      <c r="F156" s="58"/>
      <c r="G156" s="58"/>
      <c r="H156" s="58" t="s">
        <v>30</v>
      </c>
      <c r="I156" s="7">
        <f>'[1]1113'!AV140</f>
        <v>2</v>
      </c>
      <c r="J156" s="7">
        <f>'[1]1113'!AW140</f>
        <v>195</v>
      </c>
      <c r="K156" s="7">
        <f t="shared" si="17"/>
        <v>97.5</v>
      </c>
      <c r="L156" s="7">
        <f t="shared" si="18"/>
        <v>97.5</v>
      </c>
      <c r="M156" s="58"/>
      <c r="N156" s="58"/>
      <c r="O156" s="46"/>
    </row>
    <row r="157" spans="1:15" ht="15.75">
      <c r="A157" s="58">
        <v>96</v>
      </c>
      <c r="B157" s="10"/>
      <c r="C157" s="59" t="str">
        <f>'[1]1113'!B141</f>
        <v>Тарілка порц (голуба)</v>
      </c>
      <c r="D157" s="58"/>
      <c r="E157" s="108">
        <v>111300340</v>
      </c>
      <c r="F157" s="58"/>
      <c r="G157" s="58"/>
      <c r="H157" s="58" t="s">
        <v>30</v>
      </c>
      <c r="I157" s="7">
        <f>'[1]1113'!AV141</f>
        <v>20</v>
      </c>
      <c r="J157" s="7">
        <f>'[1]1113'!AW141</f>
        <v>150</v>
      </c>
      <c r="K157" s="7">
        <f t="shared" si="17"/>
        <v>75</v>
      </c>
      <c r="L157" s="7">
        <f t="shared" si="18"/>
        <v>75</v>
      </c>
      <c r="M157" s="58"/>
      <c r="N157" s="58"/>
      <c r="O157" s="46"/>
    </row>
    <row r="158" spans="1:15" ht="15.75">
      <c r="A158" s="58">
        <v>97</v>
      </c>
      <c r="B158" s="10"/>
      <c r="C158" s="59" t="str">
        <f>'[1]1113'!B142</f>
        <v>Тарілка глибока (голуба)</v>
      </c>
      <c r="D158" s="58"/>
      <c r="E158" s="108">
        <v>111300341</v>
      </c>
      <c r="F158" s="58"/>
      <c r="G158" s="58"/>
      <c r="H158" s="58" t="s">
        <v>30</v>
      </c>
      <c r="I158" s="7">
        <f>'[1]1113'!AV142</f>
        <v>14</v>
      </c>
      <c r="J158" s="7">
        <f>'[1]1113'!AW142</f>
        <v>91</v>
      </c>
      <c r="K158" s="7">
        <f t="shared" si="17"/>
        <v>45.5</v>
      </c>
      <c r="L158" s="7">
        <f t="shared" si="18"/>
        <v>45.5</v>
      </c>
      <c r="M158" s="58"/>
      <c r="N158" s="58"/>
      <c r="O158" s="46"/>
    </row>
    <row r="159" spans="1:15" ht="15.75">
      <c r="A159" s="58">
        <v>98</v>
      </c>
      <c r="B159" s="10"/>
      <c r="C159" s="59" t="str">
        <f>'[1]1113'!B144</f>
        <v>Карниз для стелі 1,5</v>
      </c>
      <c r="D159" s="58"/>
      <c r="E159" s="108">
        <v>111300413</v>
      </c>
      <c r="F159" s="58"/>
      <c r="G159" s="58"/>
      <c r="H159" s="58" t="s">
        <v>30</v>
      </c>
      <c r="I159" s="7">
        <f>'[1]1113'!AV144</f>
        <v>1</v>
      </c>
      <c r="J159" s="7">
        <f>'[1]1113'!AW144</f>
        <v>33</v>
      </c>
      <c r="K159" s="7">
        <f t="shared" si="17"/>
        <v>16.5</v>
      </c>
      <c r="L159" s="7">
        <f t="shared" si="18"/>
        <v>16.5</v>
      </c>
      <c r="M159" s="58"/>
      <c r="N159" s="58"/>
      <c r="O159" s="46"/>
    </row>
    <row r="160" spans="1:15" ht="15.75">
      <c r="A160" s="58">
        <v>99</v>
      </c>
      <c r="B160" s="10"/>
      <c r="C160" s="59" t="str">
        <f>'[1]1113'!B145</f>
        <v>Карниз для стелі 2</v>
      </c>
      <c r="D160" s="58"/>
      <c r="E160" s="108">
        <v>111300414</v>
      </c>
      <c r="F160" s="58"/>
      <c r="G160" s="58"/>
      <c r="H160" s="58" t="s">
        <v>30</v>
      </c>
      <c r="I160" s="7">
        <f>'[1]1113'!AV145</f>
        <v>1</v>
      </c>
      <c r="J160" s="7">
        <f>'[1]1113'!AW145</f>
        <v>44</v>
      </c>
      <c r="K160" s="7">
        <f t="shared" si="17"/>
        <v>22</v>
      </c>
      <c r="L160" s="7">
        <f t="shared" si="18"/>
        <v>22</v>
      </c>
      <c r="M160" s="58"/>
      <c r="N160" s="58"/>
      <c r="O160" s="46"/>
    </row>
    <row r="161" spans="1:15" ht="15.75">
      <c r="A161" s="58">
        <v>100</v>
      </c>
      <c r="B161" s="10"/>
      <c r="C161" s="59" t="str">
        <f>'[1]1113'!B146</f>
        <v>Лава дит</v>
      </c>
      <c r="D161" s="58"/>
      <c r="E161" s="108" t="s">
        <v>77</v>
      </c>
      <c r="F161" s="58"/>
      <c r="G161" s="58"/>
      <c r="H161" s="58" t="s">
        <v>30</v>
      </c>
      <c r="I161" s="7">
        <f>'[1]1113'!AV146</f>
        <v>3</v>
      </c>
      <c r="J161" s="7">
        <f>'[1]1113'!AW146</f>
        <v>633</v>
      </c>
      <c r="K161" s="7">
        <f t="shared" si="17"/>
        <v>316.5</v>
      </c>
      <c r="L161" s="7">
        <f t="shared" si="18"/>
        <v>316.5</v>
      </c>
      <c r="M161" s="58"/>
      <c r="N161" s="58"/>
      <c r="O161" s="46"/>
    </row>
    <row r="162" spans="1:15" ht="15.75">
      <c r="A162" s="58">
        <v>101</v>
      </c>
      <c r="B162" s="10"/>
      <c r="C162" s="59" t="str">
        <f>'[1]1113'!B147</f>
        <v>Шафи для одягу</v>
      </c>
      <c r="D162" s="58"/>
      <c r="E162" s="108" t="s">
        <v>78</v>
      </c>
      <c r="F162" s="58"/>
      <c r="G162" s="58"/>
      <c r="H162" s="58" t="s">
        <v>30</v>
      </c>
      <c r="I162" s="7">
        <f>'[1]1113'!AV147</f>
        <v>11</v>
      </c>
      <c r="J162" s="7">
        <f>'[1]1113'!AW147</f>
        <v>110</v>
      </c>
      <c r="K162" s="7">
        <f t="shared" si="17"/>
        <v>55</v>
      </c>
      <c r="L162" s="7">
        <f t="shared" si="18"/>
        <v>55</v>
      </c>
      <c r="M162" s="58"/>
      <c r="N162" s="58"/>
      <c r="O162" s="46"/>
    </row>
    <row r="163" spans="1:15" ht="15.75">
      <c r="A163" s="58">
        <v>102</v>
      </c>
      <c r="B163" s="10"/>
      <c r="C163" s="59" t="str">
        <f>'[1]1113'!B148</f>
        <v>Поличка для взуття</v>
      </c>
      <c r="D163" s="58"/>
      <c r="E163" s="108">
        <v>111300429</v>
      </c>
      <c r="F163" s="58"/>
      <c r="G163" s="58"/>
      <c r="H163" s="58" t="s">
        <v>30</v>
      </c>
      <c r="I163" s="7">
        <f>'[1]1113'!AV148</f>
        <v>1</v>
      </c>
      <c r="J163" s="7">
        <f>'[1]1113'!AW148</f>
        <v>20</v>
      </c>
      <c r="K163" s="7">
        <f t="shared" si="17"/>
        <v>10</v>
      </c>
      <c r="L163" s="7">
        <f t="shared" si="18"/>
        <v>10</v>
      </c>
      <c r="M163" s="58"/>
      <c r="N163" s="58"/>
      <c r="O163" s="46"/>
    </row>
    <row r="164" spans="1:15" ht="15.75">
      <c r="A164" s="58">
        <v>103</v>
      </c>
      <c r="B164" s="10"/>
      <c r="C164" s="59" t="str">
        <f>'[1]1113'!B149</f>
        <v>Лава довга</v>
      </c>
      <c r="D164" s="58"/>
      <c r="E164" s="108" t="s">
        <v>79</v>
      </c>
      <c r="F164" s="58"/>
      <c r="G164" s="58"/>
      <c r="H164" s="58" t="s">
        <v>30</v>
      </c>
      <c r="I164" s="7">
        <f>'[1]1113'!AV149</f>
        <v>2</v>
      </c>
      <c r="J164" s="7">
        <f>'[1]1113'!AW149</f>
        <v>40</v>
      </c>
      <c r="K164" s="7">
        <f t="shared" si="17"/>
        <v>20</v>
      </c>
      <c r="L164" s="7">
        <f t="shared" si="18"/>
        <v>20</v>
      </c>
      <c r="M164" s="58"/>
      <c r="N164" s="58"/>
      <c r="O164" s="46"/>
    </row>
    <row r="165" spans="1:15" ht="15.75">
      <c r="A165" s="58">
        <v>104</v>
      </c>
      <c r="B165" s="10"/>
      <c r="C165" s="59" t="str">
        <f>'[1]1113'!B150</f>
        <v>Карниз 2,5м</v>
      </c>
      <c r="D165" s="58"/>
      <c r="E165" s="108" t="s">
        <v>80</v>
      </c>
      <c r="F165" s="58"/>
      <c r="G165" s="58"/>
      <c r="H165" s="58" t="s">
        <v>30</v>
      </c>
      <c r="I165" s="7">
        <f>'[1]1113'!AV150</f>
        <v>2</v>
      </c>
      <c r="J165" s="7">
        <f>'[1]1113'!AW150</f>
        <v>52</v>
      </c>
      <c r="K165" s="7">
        <f t="shared" si="17"/>
        <v>26</v>
      </c>
      <c r="L165" s="7">
        <f t="shared" si="18"/>
        <v>26</v>
      </c>
      <c r="M165" s="58"/>
      <c r="N165" s="58"/>
      <c r="O165" s="46"/>
    </row>
    <row r="166" spans="1:15" ht="15.75">
      <c r="A166" s="58">
        <v>105</v>
      </c>
      <c r="B166" s="10"/>
      <c r="C166" s="59" t="str">
        <f>'[1]1113'!B152</f>
        <v xml:space="preserve">Стільці дитячі </v>
      </c>
      <c r="D166" s="58"/>
      <c r="E166" s="108" t="s">
        <v>81</v>
      </c>
      <c r="F166" s="58"/>
      <c r="G166" s="58"/>
      <c r="H166" s="58" t="s">
        <v>30</v>
      </c>
      <c r="I166" s="7">
        <f>'[1]1113'!AV152</f>
        <v>15</v>
      </c>
      <c r="J166" s="7">
        <f>'[1]1113'!AW152</f>
        <v>1050</v>
      </c>
      <c r="K166" s="7">
        <f t="shared" si="17"/>
        <v>525</v>
      </c>
      <c r="L166" s="7">
        <f t="shared" si="18"/>
        <v>525</v>
      </c>
      <c r="M166" s="58"/>
      <c r="N166" s="58"/>
      <c r="O166" s="46"/>
    </row>
    <row r="167" spans="1:15" ht="15.75">
      <c r="A167" s="58">
        <v>106</v>
      </c>
      <c r="B167" s="10"/>
      <c r="C167" s="59" t="str">
        <f>'[1]1113'!B153</f>
        <v>Стіл дит</v>
      </c>
      <c r="D167" s="58"/>
      <c r="E167" s="108">
        <v>111300374</v>
      </c>
      <c r="F167" s="58"/>
      <c r="G167" s="58"/>
      <c r="H167" s="58" t="s">
        <v>30</v>
      </c>
      <c r="I167" s="7">
        <f>'[1]1113'!AV153</f>
        <v>1</v>
      </c>
      <c r="J167" s="7">
        <f>'[1]1113'!AW153</f>
        <v>250</v>
      </c>
      <c r="K167" s="7">
        <f t="shared" si="17"/>
        <v>125</v>
      </c>
      <c r="L167" s="7">
        <f t="shared" si="18"/>
        <v>125</v>
      </c>
      <c r="M167" s="58"/>
      <c r="N167" s="58"/>
      <c r="O167" s="46"/>
    </row>
    <row r="168" spans="1:15" ht="15.75">
      <c r="A168" s="58">
        <v>107</v>
      </c>
      <c r="B168" s="10"/>
      <c r="C168" s="59" t="str">
        <f>'[1]1113'!B155</f>
        <v>Дит гірка з сход</v>
      </c>
      <c r="D168" s="58"/>
      <c r="E168" s="108">
        <v>111300376</v>
      </c>
      <c r="F168" s="58"/>
      <c r="G168" s="58"/>
      <c r="H168" s="58" t="s">
        <v>30</v>
      </c>
      <c r="I168" s="7">
        <f>'[1]1113'!AV155</f>
        <v>1</v>
      </c>
      <c r="J168" s="7">
        <f>'[1]1113'!AW155</f>
        <v>980</v>
      </c>
      <c r="K168" s="7">
        <f t="shared" si="17"/>
        <v>490</v>
      </c>
      <c r="L168" s="7">
        <f t="shared" si="18"/>
        <v>490</v>
      </c>
      <c r="M168" s="58"/>
      <c r="N168" s="58"/>
      <c r="O168" s="46"/>
    </row>
    <row r="169" spans="1:15" ht="15.75">
      <c r="A169" s="58">
        <v>108</v>
      </c>
      <c r="B169" s="10"/>
      <c r="C169" s="59" t="str">
        <f>'[1]1113'!B156</f>
        <v>Дит шафа 3 секц</v>
      </c>
      <c r="D169" s="58"/>
      <c r="E169" s="108">
        <v>111300377</v>
      </c>
      <c r="F169" s="58"/>
      <c r="G169" s="58"/>
      <c r="H169" s="58" t="s">
        <v>30</v>
      </c>
      <c r="I169" s="7">
        <f>'[1]1113'!AV156</f>
        <v>1</v>
      </c>
      <c r="J169" s="7">
        <f>'[1]1113'!AW156</f>
        <v>1599</v>
      </c>
      <c r="K169" s="7">
        <f t="shared" si="17"/>
        <v>799.5</v>
      </c>
      <c r="L169" s="7">
        <f t="shared" si="18"/>
        <v>799.5</v>
      </c>
      <c r="M169" s="58"/>
      <c r="N169" s="58"/>
      <c r="O169" s="46"/>
    </row>
    <row r="170" spans="1:15" ht="15.75">
      <c r="A170" s="58">
        <v>109</v>
      </c>
      <c r="B170" s="10"/>
      <c r="C170" s="59" t="str">
        <f>'[1]1113'!B157</f>
        <v>Пристінок хатинка</v>
      </c>
      <c r="D170" s="58"/>
      <c r="E170" s="108">
        <v>111300378</v>
      </c>
      <c r="F170" s="58"/>
      <c r="G170" s="58"/>
      <c r="H170" s="58" t="s">
        <v>30</v>
      </c>
      <c r="I170" s="7">
        <f>'[1]1113'!AV157</f>
        <v>1</v>
      </c>
      <c r="J170" s="7">
        <f>'[1]1113'!AW157</f>
        <v>539</v>
      </c>
      <c r="K170" s="7">
        <f t="shared" si="17"/>
        <v>269.5</v>
      </c>
      <c r="L170" s="7">
        <f t="shared" si="18"/>
        <v>269.5</v>
      </c>
      <c r="M170" s="58"/>
      <c r="N170" s="58"/>
      <c r="O170" s="46"/>
    </row>
    <row r="171" spans="1:15" ht="15.75">
      <c r="A171" s="58">
        <v>110</v>
      </c>
      <c r="B171" s="10"/>
      <c r="C171" s="59" t="str">
        <f>'[1]1113'!B158</f>
        <v>Дит лави з огорож</v>
      </c>
      <c r="D171" s="58"/>
      <c r="E171" s="108" t="s">
        <v>82</v>
      </c>
      <c r="F171" s="58"/>
      <c r="G171" s="58"/>
      <c r="H171" s="58" t="s">
        <v>30</v>
      </c>
      <c r="I171" s="7">
        <f>'[1]1113'!AV158</f>
        <v>2</v>
      </c>
      <c r="J171" s="7">
        <f>'[1]1113'!AW158</f>
        <v>462</v>
      </c>
      <c r="K171" s="7">
        <f t="shared" si="17"/>
        <v>231</v>
      </c>
      <c r="L171" s="7">
        <f t="shared" si="18"/>
        <v>231</v>
      </c>
      <c r="M171" s="58"/>
      <c r="N171" s="58"/>
      <c r="O171" s="46"/>
    </row>
    <row r="172" spans="1:15" ht="15.75">
      <c r="A172" s="58">
        <v>111</v>
      </c>
      <c r="B172" s="10"/>
      <c r="C172" s="59" t="str">
        <f>'[1]1113'!B160</f>
        <v>Чайник 2л</v>
      </c>
      <c r="D172" s="58"/>
      <c r="E172" s="108">
        <v>111300382</v>
      </c>
      <c r="F172" s="58"/>
      <c r="G172" s="58"/>
      <c r="H172" s="58" t="s">
        <v>30</v>
      </c>
      <c r="I172" s="7">
        <f>'[1]1113'!AV160</f>
        <v>1</v>
      </c>
      <c r="J172" s="7">
        <f>'[1]1113'!AW160</f>
        <v>38</v>
      </c>
      <c r="K172" s="7">
        <f t="shared" si="17"/>
        <v>19</v>
      </c>
      <c r="L172" s="7">
        <f t="shared" si="18"/>
        <v>19</v>
      </c>
      <c r="M172" s="58"/>
      <c r="N172" s="58"/>
      <c r="O172" s="46"/>
    </row>
    <row r="173" spans="1:15" ht="15.75">
      <c r="A173" s="58">
        <v>112</v>
      </c>
      <c r="B173" s="10"/>
      <c r="C173" s="59" t="str">
        <f>'[1]1113'!B171</f>
        <v>Стіл для чаювання</v>
      </c>
      <c r="D173" s="58"/>
      <c r="E173" s="108">
        <v>111300396</v>
      </c>
      <c r="F173" s="58"/>
      <c r="G173" s="58"/>
      <c r="H173" s="58" t="s">
        <v>30</v>
      </c>
      <c r="I173" s="7">
        <f>'[1]1113'!AV171</f>
        <v>1</v>
      </c>
      <c r="J173" s="7">
        <f>'[1]1113'!AW171</f>
        <v>25</v>
      </c>
      <c r="K173" s="7">
        <f t="shared" si="17"/>
        <v>12.5</v>
      </c>
      <c r="L173" s="7">
        <f t="shared" si="18"/>
        <v>12.5</v>
      </c>
      <c r="M173" s="58"/>
      <c r="N173" s="58"/>
      <c r="O173" s="46"/>
    </row>
    <row r="174" spans="1:15" ht="15.75">
      <c r="A174" s="58">
        <v>113</v>
      </c>
      <c r="B174" s="10"/>
      <c r="C174" s="59" t="str">
        <f>'[1]1113'!B172</f>
        <v>Ліжко іграшкове</v>
      </c>
      <c r="D174" s="58"/>
      <c r="E174" s="108">
        <v>111300397</v>
      </c>
      <c r="F174" s="58"/>
      <c r="G174" s="58"/>
      <c r="H174" s="58" t="s">
        <v>30</v>
      </c>
      <c r="I174" s="7">
        <f>'[1]1113'!AV172</f>
        <v>1</v>
      </c>
      <c r="J174" s="7">
        <f>'[1]1113'!AW172</f>
        <v>10</v>
      </c>
      <c r="K174" s="7">
        <f t="shared" si="17"/>
        <v>5</v>
      </c>
      <c r="L174" s="7">
        <f t="shared" si="18"/>
        <v>5</v>
      </c>
      <c r="M174" s="58"/>
      <c r="N174" s="58"/>
      <c r="O174" s="46"/>
    </row>
    <row r="175" spans="1:15" ht="15.75">
      <c r="A175" s="58">
        <v>114</v>
      </c>
      <c r="B175" s="10"/>
      <c r="C175" s="59" t="str">
        <f>'[1]1113'!B173</f>
        <v>Перукарня</v>
      </c>
      <c r="D175" s="58"/>
      <c r="E175" s="108">
        <v>111300398</v>
      </c>
      <c r="F175" s="58"/>
      <c r="G175" s="58"/>
      <c r="H175" s="58" t="s">
        <v>30</v>
      </c>
      <c r="I175" s="7">
        <f>'[1]1113'!AV173</f>
        <v>1</v>
      </c>
      <c r="J175" s="7">
        <f>'[1]1113'!AW173</f>
        <v>30</v>
      </c>
      <c r="K175" s="7">
        <f t="shared" si="17"/>
        <v>15</v>
      </c>
      <c r="L175" s="7">
        <f t="shared" si="18"/>
        <v>15</v>
      </c>
      <c r="M175" s="58"/>
      <c r="N175" s="58"/>
      <c r="O175" s="46"/>
    </row>
    <row r="176" spans="1:15" ht="15.75">
      <c r="A176" s="58">
        <v>115</v>
      </c>
      <c r="B176" s="10"/>
      <c r="C176" s="59" t="str">
        <f>'[1]1113'!B174</f>
        <v>Конструктор велик</v>
      </c>
      <c r="D176" s="58"/>
      <c r="E176" s="108">
        <v>111300399</v>
      </c>
      <c r="F176" s="58"/>
      <c r="G176" s="58"/>
      <c r="H176" s="58" t="s">
        <v>30</v>
      </c>
      <c r="I176" s="7">
        <f>'[1]1113'!AV174</f>
        <v>1</v>
      </c>
      <c r="J176" s="7">
        <f>'[1]1113'!AW174</f>
        <v>137</v>
      </c>
      <c r="K176" s="7">
        <f t="shared" si="17"/>
        <v>68.5</v>
      </c>
      <c r="L176" s="7">
        <f t="shared" si="18"/>
        <v>68.5</v>
      </c>
      <c r="M176" s="58"/>
      <c r="N176" s="58"/>
      <c r="O176" s="46"/>
    </row>
    <row r="177" spans="1:15" ht="15.75">
      <c r="A177" s="58">
        <v>116</v>
      </c>
      <c r="B177" s="10"/>
      <c r="C177" s="59" t="str">
        <f>'[1]1113'!B175</f>
        <v>Стільці дит зелені</v>
      </c>
      <c r="D177" s="58"/>
      <c r="E177" s="108" t="s">
        <v>83</v>
      </c>
      <c r="F177" s="58"/>
      <c r="G177" s="58"/>
      <c r="H177" s="58" t="s">
        <v>30</v>
      </c>
      <c r="I177" s="7">
        <f>'[1]1113'!AV175</f>
        <v>4</v>
      </c>
      <c r="J177" s="7">
        <f>'[1]1113'!AW175</f>
        <v>240</v>
      </c>
      <c r="K177" s="7">
        <f t="shared" si="17"/>
        <v>120</v>
      </c>
      <c r="L177" s="7">
        <f t="shared" si="18"/>
        <v>120</v>
      </c>
      <c r="M177" s="58"/>
      <c r="N177" s="58"/>
      <c r="O177" s="46"/>
    </row>
    <row r="178" spans="1:15" ht="15.75">
      <c r="A178" s="58">
        <v>117</v>
      </c>
      <c r="B178" s="10"/>
      <c r="C178" s="59" t="str">
        <f>'[1]1113'!B176</f>
        <v>Стіл для кімн квіт</v>
      </c>
      <c r="D178" s="58"/>
      <c r="E178" s="108">
        <v>111300404</v>
      </c>
      <c r="F178" s="58"/>
      <c r="G178" s="58"/>
      <c r="H178" s="58" t="s">
        <v>30</v>
      </c>
      <c r="I178" s="7">
        <f>'[1]1113'!AV176</f>
        <v>1</v>
      </c>
      <c r="J178" s="7">
        <f>'[1]1113'!AW176</f>
        <v>10</v>
      </c>
      <c r="K178" s="7">
        <f t="shared" si="17"/>
        <v>5</v>
      </c>
      <c r="L178" s="7">
        <f t="shared" si="18"/>
        <v>5</v>
      </c>
      <c r="M178" s="58"/>
      <c r="N178" s="58"/>
      <c r="O178" s="46"/>
    </row>
    <row r="179" spans="1:15" ht="15.75">
      <c r="A179" s="58">
        <v>118</v>
      </c>
      <c r="B179" s="10"/>
      <c r="C179" s="59" t="str">
        <f>'[1]1113'!B181</f>
        <v>Салатник одуванчик</v>
      </c>
      <c r="D179" s="58"/>
      <c r="E179" s="108">
        <v>111300409</v>
      </c>
      <c r="F179" s="58"/>
      <c r="G179" s="58"/>
      <c r="H179" s="58" t="s">
        <v>30</v>
      </c>
      <c r="I179" s="7">
        <f>'[1]1113'!AV181</f>
        <v>9</v>
      </c>
      <c r="J179" s="7">
        <f>'[1]1113'!AW181</f>
        <v>135</v>
      </c>
      <c r="K179" s="7">
        <f t="shared" ref="K179:K232" si="19">J179/2</f>
        <v>67.5</v>
      </c>
      <c r="L179" s="7">
        <f t="shared" ref="L179:L232" si="20">J179-K179</f>
        <v>67.5</v>
      </c>
      <c r="M179" s="58"/>
      <c r="N179" s="58"/>
      <c r="O179" s="46"/>
    </row>
    <row r="180" spans="1:15" ht="15.75">
      <c r="A180" s="58">
        <v>119</v>
      </c>
      <c r="B180" s="10"/>
      <c r="C180" s="59" t="str">
        <f>'[1]1113'!B183</f>
        <v>Насос ДАВ</v>
      </c>
      <c r="D180" s="58"/>
      <c r="E180" s="108">
        <v>111300518</v>
      </c>
      <c r="F180" s="58"/>
      <c r="G180" s="58"/>
      <c r="H180" s="58" t="s">
        <v>30</v>
      </c>
      <c r="I180" s="7">
        <f>'[1]1113'!AV183</f>
        <v>1</v>
      </c>
      <c r="J180" s="7">
        <f>'[1]1113'!AW183</f>
        <v>320</v>
      </c>
      <c r="K180" s="7">
        <f t="shared" si="19"/>
        <v>160</v>
      </c>
      <c r="L180" s="7">
        <f t="shared" si="20"/>
        <v>160</v>
      </c>
      <c r="M180" s="58"/>
      <c r="N180" s="58"/>
      <c r="O180" s="46"/>
    </row>
    <row r="181" spans="1:15" ht="15.75">
      <c r="A181" s="58">
        <v>120</v>
      </c>
      <c r="B181" s="10"/>
      <c r="C181" s="59" t="str">
        <f>'[1]1113'!B184</f>
        <v xml:space="preserve">Вогнегасник </v>
      </c>
      <c r="D181" s="58"/>
      <c r="E181" s="108">
        <v>111300519</v>
      </c>
      <c r="F181" s="58"/>
      <c r="G181" s="58"/>
      <c r="H181" s="58" t="s">
        <v>30</v>
      </c>
      <c r="I181" s="7">
        <f>'[1]1113'!AV184</f>
        <v>1</v>
      </c>
      <c r="J181" s="7">
        <f>'[1]1113'!AW184</f>
        <v>175</v>
      </c>
      <c r="K181" s="7">
        <f t="shared" si="19"/>
        <v>87.5</v>
      </c>
      <c r="L181" s="7">
        <f t="shared" si="20"/>
        <v>87.5</v>
      </c>
      <c r="M181" s="58"/>
      <c r="N181" s="58"/>
      <c r="O181" s="46"/>
    </row>
    <row r="182" spans="1:15" ht="15.75">
      <c r="A182" s="58">
        <v>121</v>
      </c>
      <c r="B182" s="10"/>
      <c r="C182" s="59" t="str">
        <f>'[1]1113'!B185</f>
        <v>Карниз для стелі 2,5м</v>
      </c>
      <c r="D182" s="58"/>
      <c r="E182" s="108">
        <v>111300435</v>
      </c>
      <c r="F182" s="58"/>
      <c r="G182" s="58"/>
      <c r="H182" s="58" t="s">
        <v>30</v>
      </c>
      <c r="I182" s="7">
        <f>'[1]1113'!AV185</f>
        <v>1</v>
      </c>
      <c r="J182" s="7">
        <f>'[1]1113'!AW185</f>
        <v>55</v>
      </c>
      <c r="K182" s="7">
        <f t="shared" si="19"/>
        <v>27.5</v>
      </c>
      <c r="L182" s="7">
        <f t="shared" si="20"/>
        <v>27.5</v>
      </c>
      <c r="M182" s="58"/>
      <c r="N182" s="58"/>
      <c r="O182" s="46"/>
    </row>
    <row r="183" spans="1:15" ht="15.75">
      <c r="A183" s="58">
        <v>122</v>
      </c>
      <c r="B183" s="10"/>
      <c r="C183" s="59" t="str">
        <f>'[1]1113'!B186</f>
        <v>Карниз для стелі 2,4м</v>
      </c>
      <c r="D183" s="58"/>
      <c r="E183" s="108">
        <v>111300436</v>
      </c>
      <c r="F183" s="58"/>
      <c r="G183" s="58"/>
      <c r="H183" s="58" t="s">
        <v>30</v>
      </c>
      <c r="I183" s="7">
        <f>'[1]1113'!AV186</f>
        <v>1</v>
      </c>
      <c r="J183" s="7">
        <f>'[1]1113'!AW186</f>
        <v>85.8</v>
      </c>
      <c r="K183" s="7">
        <f t="shared" si="19"/>
        <v>42.9</v>
      </c>
      <c r="L183" s="7">
        <f t="shared" si="20"/>
        <v>42.9</v>
      </c>
      <c r="M183" s="58"/>
      <c r="N183" s="58"/>
      <c r="O183" s="46"/>
    </row>
    <row r="184" spans="1:15" ht="15.75">
      <c r="A184" s="58">
        <v>123</v>
      </c>
      <c r="B184" s="10"/>
      <c r="C184" s="59" t="str">
        <f>'[1]1113'!B187</f>
        <v>Ліжко дитяче</v>
      </c>
      <c r="D184" s="58"/>
      <c r="E184" s="108" t="s">
        <v>84</v>
      </c>
      <c r="F184" s="58"/>
      <c r="G184" s="58"/>
      <c r="H184" s="58" t="s">
        <v>30</v>
      </c>
      <c r="I184" s="7">
        <f>'[1]1113'!AV187</f>
        <v>15</v>
      </c>
      <c r="J184" s="7">
        <f>'[1]1113'!AW187</f>
        <v>6300</v>
      </c>
      <c r="K184" s="7">
        <f t="shared" si="19"/>
        <v>3150</v>
      </c>
      <c r="L184" s="7">
        <f t="shared" si="20"/>
        <v>3150</v>
      </c>
      <c r="M184" s="58"/>
      <c r="N184" s="58"/>
      <c r="O184" s="46"/>
    </row>
    <row r="185" spans="1:15" ht="15.75">
      <c r="A185" s="58">
        <v>124</v>
      </c>
      <c r="B185" s="10"/>
      <c r="C185" s="59" t="str">
        <f>'[1]1113'!B188</f>
        <v>Ліжко дитяче</v>
      </c>
      <c r="D185" s="58"/>
      <c r="E185" s="108" t="s">
        <v>85</v>
      </c>
      <c r="F185" s="58"/>
      <c r="G185" s="58"/>
      <c r="H185" s="58" t="s">
        <v>30</v>
      </c>
      <c r="I185" s="7">
        <f>'[1]1113'!AV188</f>
        <v>3</v>
      </c>
      <c r="J185" s="7">
        <f>'[1]1113'!AW188</f>
        <v>1350</v>
      </c>
      <c r="K185" s="7">
        <f t="shared" si="19"/>
        <v>675</v>
      </c>
      <c r="L185" s="7">
        <f t="shared" si="20"/>
        <v>675</v>
      </c>
      <c r="M185" s="58"/>
      <c r="N185" s="58"/>
      <c r="O185" s="46"/>
    </row>
    <row r="186" spans="1:15" ht="15.75">
      <c r="A186" s="58">
        <v>125</v>
      </c>
      <c r="B186" s="10"/>
      <c r="C186" s="59" t="str">
        <f>'[1]1113'!B189</f>
        <v>Подушка</v>
      </c>
      <c r="D186" s="58"/>
      <c r="E186" s="108" t="s">
        <v>86</v>
      </c>
      <c r="F186" s="58"/>
      <c r="G186" s="58"/>
      <c r="H186" s="58" t="s">
        <v>30</v>
      </c>
      <c r="I186" s="7">
        <f>'[1]1113'!AV189</f>
        <v>18</v>
      </c>
      <c r="J186" s="7">
        <f>'[1]1113'!AW189</f>
        <v>108</v>
      </c>
      <c r="K186" s="7">
        <f t="shared" si="19"/>
        <v>54</v>
      </c>
      <c r="L186" s="7">
        <f t="shared" si="20"/>
        <v>54</v>
      </c>
      <c r="M186" s="58"/>
      <c r="N186" s="58"/>
      <c r="O186" s="46"/>
    </row>
    <row r="187" spans="1:15" ht="15.75">
      <c r="A187" s="58">
        <v>126</v>
      </c>
      <c r="B187" s="10"/>
      <c r="C187" s="59" t="str">
        <f>'[1]1113'!B191</f>
        <v>Стілець офісний</v>
      </c>
      <c r="D187" s="58"/>
      <c r="E187" s="108">
        <v>111300480</v>
      </c>
      <c r="F187" s="58"/>
      <c r="G187" s="58"/>
      <c r="H187" s="58" t="s">
        <v>30</v>
      </c>
      <c r="I187" s="7">
        <f>'[1]1113'!AV191</f>
        <v>1</v>
      </c>
      <c r="J187" s="7">
        <f>'[1]1113'!AW191</f>
        <v>150</v>
      </c>
      <c r="K187" s="7">
        <f t="shared" si="19"/>
        <v>75</v>
      </c>
      <c r="L187" s="7">
        <f t="shared" si="20"/>
        <v>75</v>
      </c>
      <c r="M187" s="58"/>
      <c r="N187" s="58"/>
      <c r="O187" s="46"/>
    </row>
    <row r="188" spans="1:15" ht="15.75">
      <c r="A188" s="58">
        <v>127</v>
      </c>
      <c r="B188" s="10"/>
      <c r="C188" s="59" t="str">
        <f>'[1]1113'!B192</f>
        <v>Стіл 1 тумб</v>
      </c>
      <c r="D188" s="58"/>
      <c r="E188" s="108">
        <v>111300481</v>
      </c>
      <c r="F188" s="58"/>
      <c r="G188" s="58"/>
      <c r="H188" s="58" t="s">
        <v>30</v>
      </c>
      <c r="I188" s="7">
        <f>'[1]1113'!AV192</f>
        <v>1</v>
      </c>
      <c r="J188" s="7">
        <f>'[1]1113'!AW192</f>
        <v>450</v>
      </c>
      <c r="K188" s="7">
        <f t="shared" si="19"/>
        <v>225</v>
      </c>
      <c r="L188" s="7">
        <f t="shared" si="20"/>
        <v>225</v>
      </c>
      <c r="M188" s="58"/>
      <c r="N188" s="58"/>
      <c r="O188" s="46"/>
    </row>
    <row r="189" spans="1:15" ht="15.75">
      <c r="A189" s="58">
        <v>128</v>
      </c>
      <c r="B189" s="10"/>
      <c r="C189" s="59" t="str">
        <f>'[1]1113'!B193</f>
        <v>Полиця дитяча кутова</v>
      </c>
      <c r="D189" s="58"/>
      <c r="E189" s="108">
        <v>111300482</v>
      </c>
      <c r="F189" s="58"/>
      <c r="G189" s="58"/>
      <c r="H189" s="58" t="s">
        <v>30</v>
      </c>
      <c r="I189" s="7">
        <f>'[1]1113'!AV193</f>
        <v>1</v>
      </c>
      <c r="J189" s="7">
        <f>'[1]1113'!AW193</f>
        <v>240</v>
      </c>
      <c r="K189" s="7">
        <f t="shared" si="19"/>
        <v>120</v>
      </c>
      <c r="L189" s="7">
        <f t="shared" si="20"/>
        <v>120</v>
      </c>
      <c r="M189" s="58"/>
      <c r="N189" s="58"/>
      <c r="O189" s="46"/>
    </row>
    <row r="190" spans="1:15" ht="15.75">
      <c r="A190" s="58">
        <v>129</v>
      </c>
      <c r="B190" s="10"/>
      <c r="C190" s="59" t="str">
        <f>'[1]1113'!B195</f>
        <v>Відро пластм</v>
      </c>
      <c r="D190" s="58"/>
      <c r="E190" s="108" t="s">
        <v>87</v>
      </c>
      <c r="F190" s="58"/>
      <c r="G190" s="58"/>
      <c r="H190" s="58" t="s">
        <v>30</v>
      </c>
      <c r="I190" s="7">
        <f>'[1]1113'!AV195</f>
        <v>1</v>
      </c>
      <c r="J190" s="7">
        <f>'[1]1113'!AW195</f>
        <v>25</v>
      </c>
      <c r="K190" s="7">
        <f t="shared" si="19"/>
        <v>12.5</v>
      </c>
      <c r="L190" s="7">
        <f t="shared" si="20"/>
        <v>12.5</v>
      </c>
      <c r="M190" s="58"/>
      <c r="N190" s="58"/>
      <c r="O190" s="46"/>
    </row>
    <row r="191" spans="1:15" ht="15.75">
      <c r="A191" s="58">
        <v>130</v>
      </c>
      <c r="B191" s="10"/>
      <c r="C191" s="59" t="str">
        <f>'[1]1113'!B196</f>
        <v xml:space="preserve">Бойлер </v>
      </c>
      <c r="D191" s="58"/>
      <c r="E191" s="108">
        <v>111300489</v>
      </c>
      <c r="F191" s="58"/>
      <c r="G191" s="58"/>
      <c r="H191" s="58" t="s">
        <v>30</v>
      </c>
      <c r="I191" s="7">
        <f>'[1]1113'!AV196</f>
        <v>1</v>
      </c>
      <c r="J191" s="7">
        <f>'[1]1113'!AW196</f>
        <v>680</v>
      </c>
      <c r="K191" s="7">
        <f t="shared" si="19"/>
        <v>340</v>
      </c>
      <c r="L191" s="7">
        <f t="shared" si="20"/>
        <v>340</v>
      </c>
      <c r="M191" s="58"/>
      <c r="N191" s="58"/>
      <c r="O191" s="46"/>
    </row>
    <row r="192" spans="1:15" ht="15.75">
      <c r="A192" s="58">
        <v>131</v>
      </c>
      <c r="B192" s="10"/>
      <c r="C192" s="59" t="str">
        <f>'[1]1113'!B197</f>
        <v>Душова кабіна</v>
      </c>
      <c r="D192" s="58"/>
      <c r="E192" s="108">
        <v>111300490</v>
      </c>
      <c r="F192" s="58"/>
      <c r="G192" s="58"/>
      <c r="H192" s="58" t="s">
        <v>30</v>
      </c>
      <c r="I192" s="7">
        <f>'[1]1113'!AV197</f>
        <v>1</v>
      </c>
      <c r="J192" s="7">
        <f>'[1]1113'!AW197</f>
        <v>516</v>
      </c>
      <c r="K192" s="7">
        <f t="shared" si="19"/>
        <v>258</v>
      </c>
      <c r="L192" s="7">
        <f t="shared" si="20"/>
        <v>258</v>
      </c>
      <c r="M192" s="58"/>
      <c r="N192" s="58"/>
      <c r="O192" s="46"/>
    </row>
    <row r="193" spans="1:15" ht="15.75">
      <c r="A193" s="58">
        <v>132</v>
      </c>
      <c r="B193" s="10"/>
      <c r="C193" s="59" t="str">
        <f>'[1]1113'!B198</f>
        <v>Глибокий піддон</v>
      </c>
      <c r="D193" s="58"/>
      <c r="E193" s="108">
        <v>111300491</v>
      </c>
      <c r="F193" s="58"/>
      <c r="G193" s="58"/>
      <c r="H193" s="58" t="s">
        <v>30</v>
      </c>
      <c r="I193" s="7">
        <f>'[1]1113'!AV198</f>
        <v>1</v>
      </c>
      <c r="J193" s="7">
        <f>'[1]1113'!AW198</f>
        <v>516</v>
      </c>
      <c r="K193" s="7">
        <f t="shared" si="19"/>
        <v>258</v>
      </c>
      <c r="L193" s="7">
        <f t="shared" si="20"/>
        <v>258</v>
      </c>
      <c r="M193" s="58"/>
      <c r="N193" s="58"/>
      <c r="O193" s="46"/>
    </row>
    <row r="194" spans="1:15" ht="15.75">
      <c r="A194" s="58">
        <v>133</v>
      </c>
      <c r="B194" s="10"/>
      <c r="C194" s="59" t="str">
        <f>'[1]1113'!B199</f>
        <v>Вогнегасник</v>
      </c>
      <c r="D194" s="58"/>
      <c r="E194" s="108">
        <v>111300492</v>
      </c>
      <c r="F194" s="58"/>
      <c r="G194" s="58"/>
      <c r="H194" s="58" t="s">
        <v>30</v>
      </c>
      <c r="I194" s="7">
        <f>'[1]1113'!AV199</f>
        <v>1</v>
      </c>
      <c r="J194" s="7">
        <f>'[1]1113'!AW199</f>
        <v>175</v>
      </c>
      <c r="K194" s="7">
        <f t="shared" si="19"/>
        <v>87.5</v>
      </c>
      <c r="L194" s="7">
        <f t="shared" si="20"/>
        <v>87.5</v>
      </c>
      <c r="M194" s="58"/>
      <c r="N194" s="58"/>
      <c r="O194" s="46"/>
    </row>
    <row r="195" spans="1:15" ht="15.75">
      <c r="A195" s="58">
        <v>134</v>
      </c>
      <c r="B195" s="10"/>
      <c r="C195" s="59" t="str">
        <f>'[1]1113'!B200</f>
        <v>Таз пластмас</v>
      </c>
      <c r="D195" s="58"/>
      <c r="E195" s="108" t="s">
        <v>88</v>
      </c>
      <c r="F195" s="58"/>
      <c r="G195" s="58"/>
      <c r="H195" s="58" t="s">
        <v>30</v>
      </c>
      <c r="I195" s="7">
        <f>'[1]1113'!AV200</f>
        <v>2</v>
      </c>
      <c r="J195" s="7">
        <f>'[1]1113'!AW200</f>
        <v>56</v>
      </c>
      <c r="K195" s="7">
        <f t="shared" si="19"/>
        <v>28</v>
      </c>
      <c r="L195" s="7">
        <f t="shared" si="20"/>
        <v>28</v>
      </c>
      <c r="M195" s="58"/>
      <c r="N195" s="58"/>
      <c r="O195" s="46"/>
    </row>
    <row r="196" spans="1:15" ht="15.75">
      <c r="A196" s="58">
        <v>135</v>
      </c>
      <c r="B196" s="10"/>
      <c r="C196" s="59" t="str">
        <f>'[1]1113'!B203</f>
        <v>Швабра</v>
      </c>
      <c r="D196" s="33"/>
      <c r="E196" s="108" t="s">
        <v>89</v>
      </c>
      <c r="F196" s="33"/>
      <c r="G196" s="33"/>
      <c r="H196" s="58" t="s">
        <v>30</v>
      </c>
      <c r="I196" s="7">
        <f>'[1]1113'!AV203</f>
        <v>3</v>
      </c>
      <c r="J196" s="7">
        <f>'[1]1113'!AW203</f>
        <v>45</v>
      </c>
      <c r="K196" s="7">
        <f t="shared" si="19"/>
        <v>22.5</v>
      </c>
      <c r="L196" s="7">
        <f t="shared" si="20"/>
        <v>22.5</v>
      </c>
      <c r="M196" s="33"/>
      <c r="N196" s="33"/>
      <c r="O196" s="46"/>
    </row>
    <row r="197" spans="1:15" ht="15.75">
      <c r="A197" s="58">
        <v>136</v>
      </c>
      <c r="B197" s="10"/>
      <c r="C197" s="59" t="str">
        <f>'[1]1113'!B205</f>
        <v>Табличка фасадна</v>
      </c>
      <c r="D197" s="33"/>
      <c r="E197" s="108">
        <v>111300520</v>
      </c>
      <c r="F197" s="33"/>
      <c r="G197" s="33"/>
      <c r="H197" s="58" t="s">
        <v>30</v>
      </c>
      <c r="I197" s="7">
        <f>'[1]1113'!AV205</f>
        <v>1</v>
      </c>
      <c r="J197" s="7">
        <f>'[1]1113'!AW205</f>
        <v>96</v>
      </c>
      <c r="K197" s="7">
        <f t="shared" si="19"/>
        <v>48</v>
      </c>
      <c r="L197" s="7">
        <f t="shared" si="20"/>
        <v>48</v>
      </c>
      <c r="M197" s="33"/>
      <c r="N197" s="33"/>
      <c r="O197" s="46"/>
    </row>
    <row r="198" spans="1:15" ht="15.75">
      <c r="A198" s="58">
        <v>137</v>
      </c>
      <c r="B198" s="10"/>
      <c r="C198" s="59" t="str">
        <f>'[1]1113'!B206</f>
        <v>Лисиця</v>
      </c>
      <c r="D198" s="33"/>
      <c r="E198" s="108">
        <v>111300521</v>
      </c>
      <c r="F198" s="33"/>
      <c r="G198" s="33"/>
      <c r="H198" s="58" t="s">
        <v>30</v>
      </c>
      <c r="I198" s="7">
        <f>'[1]1113'!AV206</f>
        <v>1</v>
      </c>
      <c r="J198" s="7">
        <f>'[1]1113'!AW206</f>
        <v>180</v>
      </c>
      <c r="K198" s="7">
        <f t="shared" si="19"/>
        <v>90</v>
      </c>
      <c r="L198" s="7">
        <f t="shared" si="20"/>
        <v>90</v>
      </c>
      <c r="M198" s="33"/>
      <c r="N198" s="33"/>
      <c r="O198" s="46"/>
    </row>
    <row r="199" spans="1:15" ht="15.75">
      <c r="A199" s="58">
        <v>138</v>
      </c>
      <c r="B199" s="10"/>
      <c r="C199" s="59" t="str">
        <f>'[1]1113'!B207</f>
        <v>Козенятко</v>
      </c>
      <c r="D199" s="33"/>
      <c r="E199" s="108">
        <v>111300522</v>
      </c>
      <c r="F199" s="33"/>
      <c r="G199" s="33"/>
      <c r="H199" s="58" t="s">
        <v>30</v>
      </c>
      <c r="I199" s="7">
        <f>'[1]1113'!AV207</f>
        <v>1</v>
      </c>
      <c r="J199" s="7">
        <f>'[1]1113'!AW207</f>
        <v>150</v>
      </c>
      <c r="K199" s="7">
        <f t="shared" si="19"/>
        <v>75</v>
      </c>
      <c r="L199" s="7">
        <f t="shared" si="20"/>
        <v>75</v>
      </c>
      <c r="M199" s="33"/>
      <c r="N199" s="33"/>
      <c r="O199" s="46"/>
    </row>
    <row r="200" spans="1:15" ht="15.75">
      <c r="A200" s="58">
        <v>139</v>
      </c>
      <c r="B200" s="10"/>
      <c r="C200" s="59" t="str">
        <f>'[1]1113'!B208</f>
        <v>Колобок</v>
      </c>
      <c r="D200" s="33"/>
      <c r="E200" s="108">
        <v>111300523</v>
      </c>
      <c r="F200" s="33"/>
      <c r="G200" s="33"/>
      <c r="H200" s="58" t="s">
        <v>30</v>
      </c>
      <c r="I200" s="7">
        <f>'[1]1113'!AV208</f>
        <v>1</v>
      </c>
      <c r="J200" s="7">
        <f>'[1]1113'!AW208</f>
        <v>20</v>
      </c>
      <c r="K200" s="7">
        <f t="shared" si="19"/>
        <v>10</v>
      </c>
      <c r="L200" s="7">
        <f t="shared" si="20"/>
        <v>10</v>
      </c>
      <c r="M200" s="33"/>
      <c r="N200" s="33"/>
      <c r="O200" s="46"/>
    </row>
    <row r="201" spans="1:15" ht="15.75">
      <c r="A201" s="58">
        <v>140</v>
      </c>
      <c r="B201" s="10"/>
      <c r="C201" s="59" t="str">
        <f>'[1]1113'!B209</f>
        <v>Гриб</v>
      </c>
      <c r="D201" s="33"/>
      <c r="E201" s="108" t="s">
        <v>90</v>
      </c>
      <c r="F201" s="33"/>
      <c r="G201" s="33"/>
      <c r="H201" s="58" t="s">
        <v>30</v>
      </c>
      <c r="I201" s="7">
        <f>'[1]1113'!AV209</f>
        <v>2</v>
      </c>
      <c r="J201" s="7">
        <f>'[1]1113'!AW209</f>
        <v>30</v>
      </c>
      <c r="K201" s="7">
        <f t="shared" si="19"/>
        <v>15</v>
      </c>
      <c r="L201" s="7">
        <f t="shared" si="20"/>
        <v>15</v>
      </c>
      <c r="M201" s="33"/>
      <c r="N201" s="33"/>
      <c r="O201" s="46"/>
    </row>
    <row r="202" spans="1:15" ht="15.75">
      <c r="A202" s="58">
        <v>141</v>
      </c>
      <c r="B202" s="10"/>
      <c r="C202" s="59" t="str">
        <f>'[1]1113'!B210</f>
        <v>Равлик</v>
      </c>
      <c r="D202" s="33"/>
      <c r="E202" s="108">
        <v>111300526</v>
      </c>
      <c r="F202" s="33"/>
      <c r="G202" s="33"/>
      <c r="H202" s="58" t="s">
        <v>30</v>
      </c>
      <c r="I202" s="7">
        <f>'[1]1113'!AV210</f>
        <v>1</v>
      </c>
      <c r="J202" s="7">
        <f>'[1]1113'!AW210</f>
        <v>120</v>
      </c>
      <c r="K202" s="7">
        <f t="shared" si="19"/>
        <v>60</v>
      </c>
      <c r="L202" s="7">
        <f t="shared" si="20"/>
        <v>60</v>
      </c>
      <c r="M202" s="33"/>
      <c r="N202" s="33"/>
      <c r="O202" s="46"/>
    </row>
    <row r="203" spans="1:15" ht="15.75">
      <c r="A203" s="58">
        <v>142</v>
      </c>
      <c r="B203" s="10"/>
      <c r="C203" s="59" t="str">
        <f>'[1]1113'!B211</f>
        <v>Жабка</v>
      </c>
      <c r="D203" s="33"/>
      <c r="E203" s="108">
        <v>111300527</v>
      </c>
      <c r="F203" s="33"/>
      <c r="G203" s="33"/>
      <c r="H203" s="58" t="s">
        <v>30</v>
      </c>
      <c r="I203" s="7">
        <f>'[1]1113'!AV211</f>
        <v>1</v>
      </c>
      <c r="J203" s="7">
        <f>'[1]1113'!AW211</f>
        <v>130</v>
      </c>
      <c r="K203" s="7">
        <f t="shared" si="19"/>
        <v>65</v>
      </c>
      <c r="L203" s="7">
        <f t="shared" si="20"/>
        <v>65</v>
      </c>
      <c r="M203" s="33"/>
      <c r="N203" s="33"/>
      <c r="O203" s="46"/>
    </row>
    <row r="204" spans="1:15" ht="15.75">
      <c r="A204" s="58">
        <v>143</v>
      </c>
      <c r="B204" s="10"/>
      <c r="C204" s="59" t="str">
        <f>'[1]1113'!B212</f>
        <v>Жабка під грибком</v>
      </c>
      <c r="D204" s="33"/>
      <c r="E204" s="108">
        <v>111300529</v>
      </c>
      <c r="F204" s="33"/>
      <c r="G204" s="33"/>
      <c r="H204" s="58" t="s">
        <v>30</v>
      </c>
      <c r="I204" s="7">
        <f>'[1]1113'!AV212</f>
        <v>1</v>
      </c>
      <c r="J204" s="7">
        <f>'[1]1113'!AW212</f>
        <v>150</v>
      </c>
      <c r="K204" s="7">
        <f t="shared" si="19"/>
        <v>75</v>
      </c>
      <c r="L204" s="7">
        <f t="shared" si="20"/>
        <v>75</v>
      </c>
      <c r="M204" s="33"/>
      <c r="N204" s="33"/>
      <c r="O204" s="46"/>
    </row>
    <row r="205" spans="1:15" ht="15.75">
      <c r="A205" s="58">
        <v>144</v>
      </c>
      <c r="B205" s="10"/>
      <c r="C205" s="59" t="str">
        <f>'[1]1113'!B213</f>
        <v xml:space="preserve">Гірка дитяча </v>
      </c>
      <c r="D205" s="33"/>
      <c r="E205" s="108">
        <v>111300530</v>
      </c>
      <c r="F205" s="33"/>
      <c r="G205" s="33"/>
      <c r="H205" s="58" t="s">
        <v>30</v>
      </c>
      <c r="I205" s="7">
        <f>'[1]1113'!AV213</f>
        <v>1</v>
      </c>
      <c r="J205" s="7">
        <f>'[1]1113'!AW213</f>
        <v>50</v>
      </c>
      <c r="K205" s="7">
        <f t="shared" si="19"/>
        <v>25</v>
      </c>
      <c r="L205" s="7">
        <f t="shared" si="20"/>
        <v>25</v>
      </c>
      <c r="M205" s="33"/>
      <c r="N205" s="33"/>
      <c r="O205" s="46"/>
    </row>
    <row r="206" spans="1:15" ht="15.75">
      <c r="A206" s="58">
        <v>145</v>
      </c>
      <c r="B206" s="10"/>
      <c r="C206" s="59" t="str">
        <f>'[1]1113'!B214</f>
        <v>Лава дитяча</v>
      </c>
      <c r="D206" s="33"/>
      <c r="E206" s="108">
        <v>111300531</v>
      </c>
      <c r="F206" s="33"/>
      <c r="G206" s="33"/>
      <c r="H206" s="58" t="s">
        <v>30</v>
      </c>
      <c r="I206" s="7">
        <f>'[1]1113'!AV214</f>
        <v>1</v>
      </c>
      <c r="J206" s="7">
        <f>'[1]1113'!AW214</f>
        <v>210</v>
      </c>
      <c r="K206" s="7">
        <f t="shared" si="19"/>
        <v>105</v>
      </c>
      <c r="L206" s="7">
        <f t="shared" si="20"/>
        <v>105</v>
      </c>
      <c r="M206" s="33"/>
      <c r="N206" s="33"/>
      <c r="O206" s="46"/>
    </row>
    <row r="207" spans="1:15" ht="15.75">
      <c r="A207" s="58">
        <v>146</v>
      </c>
      <c r="B207" s="10"/>
      <c r="C207" s="59" t="str">
        <f>'[1]1113'!B215</f>
        <v>Стенд</v>
      </c>
      <c r="D207" s="33"/>
      <c r="E207" s="108" t="s">
        <v>91</v>
      </c>
      <c r="F207" s="33"/>
      <c r="G207" s="33"/>
      <c r="H207" s="58" t="s">
        <v>30</v>
      </c>
      <c r="I207" s="7">
        <f>'[1]1113'!AV215</f>
        <v>2</v>
      </c>
      <c r="J207" s="7">
        <f>'[1]1113'!AW215</f>
        <v>400</v>
      </c>
      <c r="K207" s="7">
        <f t="shared" si="19"/>
        <v>200</v>
      </c>
      <c r="L207" s="7">
        <f t="shared" si="20"/>
        <v>200</v>
      </c>
      <c r="M207" s="33"/>
      <c r="N207" s="33"/>
      <c r="O207" s="46"/>
    </row>
    <row r="208" spans="1:15" ht="15.75">
      <c r="A208" s="58">
        <v>147</v>
      </c>
      <c r="B208" s="10"/>
      <c r="C208" s="59" t="str">
        <f>'[1]1113'!B216</f>
        <v>Шафа для одягу</v>
      </c>
      <c r="D208" s="33"/>
      <c r="E208" s="108">
        <v>111300534</v>
      </c>
      <c r="F208" s="33"/>
      <c r="G208" s="33"/>
      <c r="H208" s="58" t="s">
        <v>30</v>
      </c>
      <c r="I208" s="7">
        <f>'[1]1113'!AV216</f>
        <v>1</v>
      </c>
      <c r="J208" s="7">
        <f>'[1]1113'!AW216</f>
        <v>10</v>
      </c>
      <c r="K208" s="7">
        <f t="shared" si="19"/>
        <v>5</v>
      </c>
      <c r="L208" s="7">
        <f t="shared" si="20"/>
        <v>5</v>
      </c>
      <c r="M208" s="33"/>
      <c r="N208" s="33"/>
      <c r="O208" s="46"/>
    </row>
    <row r="209" spans="1:15" ht="15.75">
      <c r="A209" s="58">
        <v>148</v>
      </c>
      <c r="B209" s="10"/>
      <c r="C209" s="59" t="str">
        <f>'[1]1113'!B217</f>
        <v>Лава коротка</v>
      </c>
      <c r="D209" s="33"/>
      <c r="E209" s="108">
        <v>111300535</v>
      </c>
      <c r="F209" s="33"/>
      <c r="G209" s="33"/>
      <c r="H209" s="58" t="s">
        <v>30</v>
      </c>
      <c r="I209" s="7">
        <f>'[1]1113'!AV217</f>
        <v>1</v>
      </c>
      <c r="J209" s="7">
        <f>'[1]1113'!AW217</f>
        <v>5</v>
      </c>
      <c r="K209" s="7">
        <f t="shared" si="19"/>
        <v>2.5</v>
      </c>
      <c r="L209" s="7">
        <f t="shared" si="20"/>
        <v>2.5</v>
      </c>
      <c r="M209" s="33"/>
      <c r="N209" s="33"/>
      <c r="O209" s="46"/>
    </row>
    <row r="210" spans="1:15" ht="15.75">
      <c r="A210" s="58">
        <v>149</v>
      </c>
      <c r="B210" s="10"/>
      <c r="C210" s="59" t="str">
        <f>'[1]1113'!B218</f>
        <v>Карниз дерев’яний</v>
      </c>
      <c r="D210" s="33"/>
      <c r="E210" s="108">
        <v>111300507</v>
      </c>
      <c r="F210" s="33"/>
      <c r="G210" s="33"/>
      <c r="H210" s="58" t="s">
        <v>30</v>
      </c>
      <c r="I210" s="7">
        <f>'[1]1113'!AV218</f>
        <v>1</v>
      </c>
      <c r="J210" s="7">
        <f>'[1]1113'!AW218</f>
        <v>4</v>
      </c>
      <c r="K210" s="7">
        <f t="shared" si="19"/>
        <v>2</v>
      </c>
      <c r="L210" s="7">
        <f t="shared" si="20"/>
        <v>2</v>
      </c>
      <c r="M210" s="33"/>
      <c r="N210" s="33"/>
      <c r="O210" s="46"/>
    </row>
    <row r="211" spans="1:15" ht="15.75">
      <c r="A211" s="58">
        <v>150</v>
      </c>
      <c r="B211" s="10"/>
      <c r="C211" s="59" t="str">
        <f>'[1]1113'!B219</f>
        <v>Подушка</v>
      </c>
      <c r="D211" s="33"/>
      <c r="E211" s="108">
        <v>111300508</v>
      </c>
      <c r="F211" s="33"/>
      <c r="G211" s="33"/>
      <c r="H211" s="58" t="s">
        <v>30</v>
      </c>
      <c r="I211" s="7">
        <f>'[1]1113'!AV219</f>
        <v>1</v>
      </c>
      <c r="J211" s="7">
        <f>'[1]1113'!AW219</f>
        <v>6</v>
      </c>
      <c r="K211" s="7">
        <f t="shared" si="19"/>
        <v>3</v>
      </c>
      <c r="L211" s="7">
        <f t="shared" si="20"/>
        <v>3</v>
      </c>
      <c r="M211" s="33"/>
      <c r="N211" s="33"/>
      <c r="O211" s="46"/>
    </row>
    <row r="212" spans="1:15" ht="15.75">
      <c r="A212" s="58">
        <v>151</v>
      </c>
      <c r="B212" s="10"/>
      <c r="C212" s="59" t="str">
        <f>'[1]1113'!B220</f>
        <v>Матрац</v>
      </c>
      <c r="D212" s="33"/>
      <c r="E212" s="108">
        <v>111300509</v>
      </c>
      <c r="F212" s="33"/>
      <c r="G212" s="33"/>
      <c r="H212" s="58" t="s">
        <v>30</v>
      </c>
      <c r="I212" s="7">
        <f>'[1]1113'!AV220</f>
        <v>1</v>
      </c>
      <c r="J212" s="7">
        <f>'[1]1113'!AW220</f>
        <v>8</v>
      </c>
      <c r="K212" s="7">
        <f t="shared" si="19"/>
        <v>4</v>
      </c>
      <c r="L212" s="7">
        <f t="shared" si="20"/>
        <v>4</v>
      </c>
      <c r="M212" s="33"/>
      <c r="N212" s="33"/>
      <c r="O212" s="46"/>
    </row>
    <row r="213" spans="1:15" ht="15.75">
      <c r="A213" s="58">
        <v>152</v>
      </c>
      <c r="B213" s="10"/>
      <c r="C213" s="59" t="str">
        <f>'[1]1113'!B221</f>
        <v>Стілець офісний</v>
      </c>
      <c r="D213" s="33"/>
      <c r="E213" s="108">
        <v>111300510</v>
      </c>
      <c r="F213" s="33"/>
      <c r="G213" s="33"/>
      <c r="H213" s="58" t="s">
        <v>30</v>
      </c>
      <c r="I213" s="7">
        <f>'[1]1113'!AV221</f>
        <v>1</v>
      </c>
      <c r="J213" s="7">
        <f>'[1]1113'!AW221</f>
        <v>150</v>
      </c>
      <c r="K213" s="7">
        <f t="shared" si="19"/>
        <v>75</v>
      </c>
      <c r="L213" s="7">
        <f t="shared" si="20"/>
        <v>75</v>
      </c>
      <c r="M213" s="33"/>
      <c r="N213" s="33"/>
      <c r="O213" s="46"/>
    </row>
    <row r="214" spans="1:15" ht="15.75">
      <c r="A214" s="58">
        <v>153</v>
      </c>
      <c r="B214" s="10"/>
      <c r="C214" s="59" t="str">
        <f>'[1]1113'!B222</f>
        <v>Лампа бактерицид</v>
      </c>
      <c r="D214" s="33"/>
      <c r="E214" s="108">
        <v>111300520</v>
      </c>
      <c r="F214" s="33"/>
      <c r="G214" s="33"/>
      <c r="H214" s="58" t="s">
        <v>30</v>
      </c>
      <c r="I214" s="7">
        <f>'[1]1113'!AV222</f>
        <v>1</v>
      </c>
      <c r="J214" s="7">
        <f>'[1]1113'!AW222</f>
        <v>1017</v>
      </c>
      <c r="K214" s="7">
        <f t="shared" si="19"/>
        <v>508.5</v>
      </c>
      <c r="L214" s="7">
        <f t="shared" si="20"/>
        <v>508.5</v>
      </c>
      <c r="M214" s="33"/>
      <c r="N214" s="33"/>
      <c r="O214" s="46"/>
    </row>
    <row r="215" spans="1:15" ht="15.75">
      <c r="A215" s="58">
        <v>154</v>
      </c>
      <c r="B215" s="10"/>
      <c r="C215" s="59" t="str">
        <f>'[1]1113'!B223</f>
        <v>Тоометр механ</v>
      </c>
      <c r="D215" s="33"/>
      <c r="E215" s="108">
        <v>111300512</v>
      </c>
      <c r="F215" s="33"/>
      <c r="G215" s="33"/>
      <c r="H215" s="58" t="s">
        <v>30</v>
      </c>
      <c r="I215" s="7">
        <f>'[1]1113'!AV223</f>
        <v>1</v>
      </c>
      <c r="J215" s="7">
        <f>'[1]1113'!AW223</f>
        <v>157</v>
      </c>
      <c r="K215" s="7">
        <f t="shared" si="19"/>
        <v>78.5</v>
      </c>
      <c r="L215" s="7">
        <f t="shared" si="20"/>
        <v>78.5</v>
      </c>
      <c r="M215" s="33"/>
      <c r="N215" s="33"/>
      <c r="O215" s="46"/>
    </row>
    <row r="216" spans="1:15" ht="15.75">
      <c r="A216" s="58">
        <v>155</v>
      </c>
      <c r="B216" s="10"/>
      <c r="C216" s="59" t="str">
        <f>'[1]1113'!B224</f>
        <v>Ростомір</v>
      </c>
      <c r="D216" s="33"/>
      <c r="E216" s="108">
        <v>111300513</v>
      </c>
      <c r="F216" s="33"/>
      <c r="G216" s="33"/>
      <c r="H216" s="58" t="s">
        <v>30</v>
      </c>
      <c r="I216" s="7">
        <f>'[1]1113'!AV224</f>
        <v>1</v>
      </c>
      <c r="J216" s="7">
        <f>'[1]1113'!AW224</f>
        <v>765</v>
      </c>
      <c r="K216" s="7">
        <f t="shared" si="19"/>
        <v>382.5</v>
      </c>
      <c r="L216" s="7">
        <f t="shared" si="20"/>
        <v>382.5</v>
      </c>
      <c r="M216" s="33"/>
      <c r="N216" s="33"/>
      <c r="O216" s="46"/>
    </row>
    <row r="217" spans="1:15" ht="15.75">
      <c r="A217" s="58">
        <v>156</v>
      </c>
      <c r="B217" s="10"/>
      <c r="C217" s="59" t="str">
        <f>'[1]1113'!B225</f>
        <v>Ваги електронні</v>
      </c>
      <c r="D217" s="33"/>
      <c r="E217" s="108">
        <v>111300514</v>
      </c>
      <c r="F217" s="33"/>
      <c r="G217" s="33"/>
      <c r="H217" s="58" t="s">
        <v>30</v>
      </c>
      <c r="I217" s="7">
        <f>'[1]1113'!AV225</f>
        <v>1</v>
      </c>
      <c r="J217" s="7">
        <f>'[1]1113'!AW225</f>
        <v>160</v>
      </c>
      <c r="K217" s="7">
        <f t="shared" si="19"/>
        <v>80</v>
      </c>
      <c r="L217" s="7">
        <f t="shared" si="20"/>
        <v>80</v>
      </c>
      <c r="M217" s="33"/>
      <c r="N217" s="33"/>
      <c r="O217" s="46"/>
    </row>
    <row r="218" spans="1:15" ht="15.75">
      <c r="A218" s="58">
        <v>157</v>
      </c>
      <c r="B218" s="10"/>
      <c r="C218" s="59" t="str">
        <f>'[1]1113'!B226</f>
        <v>Вогнегасник</v>
      </c>
      <c r="D218" s="33"/>
      <c r="E218" s="108">
        <v>111300515</v>
      </c>
      <c r="F218" s="33"/>
      <c r="G218" s="33"/>
      <c r="H218" s="58" t="s">
        <v>30</v>
      </c>
      <c r="I218" s="7">
        <f>'[1]1113'!AV226</f>
        <v>1</v>
      </c>
      <c r="J218" s="7">
        <f>'[1]1113'!AW226</f>
        <v>175</v>
      </c>
      <c r="K218" s="7">
        <f t="shared" si="19"/>
        <v>87.5</v>
      </c>
      <c r="L218" s="7">
        <f t="shared" si="20"/>
        <v>87.5</v>
      </c>
      <c r="M218" s="33"/>
      <c r="N218" s="33"/>
      <c r="O218" s="46"/>
    </row>
    <row r="219" spans="1:15" ht="15.75">
      <c r="A219" s="58">
        <v>158</v>
      </c>
      <c r="B219" s="10"/>
      <c r="C219" s="59" t="str">
        <f>'[1]1113'!B227</f>
        <v>Аптечка</v>
      </c>
      <c r="D219" s="33"/>
      <c r="E219" s="108">
        <v>111300516</v>
      </c>
      <c r="F219" s="33"/>
      <c r="G219" s="33"/>
      <c r="H219" s="58" t="s">
        <v>30</v>
      </c>
      <c r="I219" s="7">
        <f>'[1]1113'!AV227</f>
        <v>1</v>
      </c>
      <c r="J219" s="7">
        <f>'[1]1113'!AW227</f>
        <v>20</v>
      </c>
      <c r="K219" s="7">
        <f t="shared" si="19"/>
        <v>10</v>
      </c>
      <c r="L219" s="7">
        <f t="shared" si="20"/>
        <v>10</v>
      </c>
      <c r="M219" s="33"/>
      <c r="N219" s="33"/>
      <c r="O219" s="46"/>
    </row>
    <row r="220" spans="1:15" ht="15.75">
      <c r="A220" s="58">
        <v>159</v>
      </c>
      <c r="B220" s="10"/>
      <c r="C220" s="59" t="str">
        <f>'[1]1113'!B228</f>
        <v>Ялинка штучна</v>
      </c>
      <c r="D220" s="33"/>
      <c r="E220" s="108">
        <v>111300550</v>
      </c>
      <c r="F220" s="33"/>
      <c r="G220" s="33"/>
      <c r="H220" s="58" t="s">
        <v>30</v>
      </c>
      <c r="I220" s="7">
        <f>'[1]1113'!AV228</f>
        <v>1</v>
      </c>
      <c r="J220" s="7">
        <f>'[1]1113'!AW228</f>
        <v>930</v>
      </c>
      <c r="K220" s="7">
        <f t="shared" si="19"/>
        <v>465</v>
      </c>
      <c r="L220" s="7">
        <f t="shared" si="20"/>
        <v>465</v>
      </c>
      <c r="M220" s="33"/>
      <c r="N220" s="33"/>
      <c r="O220" s="46"/>
    </row>
    <row r="221" spans="1:15" ht="15.75">
      <c r="A221" s="58">
        <v>160</v>
      </c>
      <c r="B221" s="10"/>
      <c r="C221" s="59" t="str">
        <f>'[1]1113'!B229</f>
        <v>Драбина CL 307</v>
      </c>
      <c r="D221" s="33"/>
      <c r="E221" s="108">
        <v>111300551</v>
      </c>
      <c r="F221" s="33"/>
      <c r="G221" s="33"/>
      <c r="H221" s="58" t="s">
        <v>30</v>
      </c>
      <c r="I221" s="7">
        <f>'[1]1113'!AV229</f>
        <v>1</v>
      </c>
      <c r="J221" s="7">
        <f>'[1]1113'!AW229</f>
        <v>3000</v>
      </c>
      <c r="K221" s="7">
        <f t="shared" si="19"/>
        <v>1500</v>
      </c>
      <c r="L221" s="7">
        <f t="shared" si="20"/>
        <v>1500</v>
      </c>
      <c r="M221" s="33"/>
      <c r="N221" s="33"/>
      <c r="O221" s="46"/>
    </row>
    <row r="222" spans="1:15" ht="15.75">
      <c r="A222" s="58">
        <v>161</v>
      </c>
      <c r="B222" s="10"/>
      <c r="C222" s="59" t="str">
        <f>'[1]1113'!B230</f>
        <v>Карниз білий</v>
      </c>
      <c r="D222" s="33"/>
      <c r="E222" s="108">
        <v>111300536</v>
      </c>
      <c r="F222" s="33"/>
      <c r="G222" s="33"/>
      <c r="H222" s="58" t="s">
        <v>30</v>
      </c>
      <c r="I222" s="7">
        <f>'[1]1113'!AV230</f>
        <v>1</v>
      </c>
      <c r="J222" s="7">
        <f>'[1]1113'!AW230</f>
        <v>38</v>
      </c>
      <c r="K222" s="7">
        <f t="shared" si="19"/>
        <v>19</v>
      </c>
      <c r="L222" s="7">
        <f t="shared" si="20"/>
        <v>19</v>
      </c>
      <c r="M222" s="33"/>
      <c r="N222" s="33"/>
      <c r="O222" s="46"/>
    </row>
    <row r="223" spans="1:15" ht="15.75">
      <c r="A223" s="58">
        <v>162</v>
      </c>
      <c r="B223" s="10"/>
      <c r="C223" s="59" t="str">
        <f>'[1]1113'!B231</f>
        <v>Дзеркало</v>
      </c>
      <c r="D223" s="33"/>
      <c r="E223" s="108" t="s">
        <v>92</v>
      </c>
      <c r="F223" s="33"/>
      <c r="G223" s="33"/>
      <c r="H223" s="58" t="s">
        <v>30</v>
      </c>
      <c r="I223" s="7">
        <f>'[1]1113'!AV231</f>
        <v>3</v>
      </c>
      <c r="J223" s="7">
        <f>'[1]1113'!AW231</f>
        <v>144</v>
      </c>
      <c r="K223" s="7">
        <f t="shared" si="19"/>
        <v>72</v>
      </c>
      <c r="L223" s="7">
        <f t="shared" si="20"/>
        <v>72</v>
      </c>
      <c r="M223" s="33"/>
      <c r="N223" s="33"/>
      <c r="O223" s="46"/>
    </row>
    <row r="224" spans="1:15" ht="15.75">
      <c r="A224" s="58">
        <v>163</v>
      </c>
      <c r="B224" s="10"/>
      <c r="C224" s="59" t="str">
        <f>'[1]1113'!B232</f>
        <v>Раковина</v>
      </c>
      <c r="D224" s="33"/>
      <c r="E224" s="108" t="s">
        <v>93</v>
      </c>
      <c r="F224" s="33"/>
      <c r="G224" s="33"/>
      <c r="H224" s="58" t="s">
        <v>30</v>
      </c>
      <c r="I224" s="7">
        <f>'[1]1113'!AV232</f>
        <v>3</v>
      </c>
      <c r="J224" s="7">
        <f>'[1]1113'!AW232</f>
        <v>360</v>
      </c>
      <c r="K224" s="7">
        <f t="shared" si="19"/>
        <v>180</v>
      </c>
      <c r="L224" s="7">
        <f t="shared" si="20"/>
        <v>180</v>
      </c>
      <c r="M224" s="33"/>
      <c r="N224" s="33"/>
      <c r="O224" s="46"/>
    </row>
    <row r="225" spans="1:15" ht="15.75">
      <c r="A225" s="58">
        <v>164</v>
      </c>
      <c r="B225" s="10"/>
      <c r="C225" s="59" t="str">
        <f>'[1]1113'!B233</f>
        <v>Унітаз</v>
      </c>
      <c r="D225" s="33"/>
      <c r="E225" s="108" t="s">
        <v>94</v>
      </c>
      <c r="F225" s="33"/>
      <c r="G225" s="33"/>
      <c r="H225" s="58" t="s">
        <v>30</v>
      </c>
      <c r="I225" s="7">
        <f>'[1]1113'!AV233</f>
        <v>3</v>
      </c>
      <c r="J225" s="7">
        <f>'[1]1113'!AW233</f>
        <v>360</v>
      </c>
      <c r="K225" s="7">
        <f t="shared" si="19"/>
        <v>180</v>
      </c>
      <c r="L225" s="7">
        <f t="shared" si="20"/>
        <v>180</v>
      </c>
      <c r="M225" s="33"/>
      <c r="N225" s="33"/>
      <c r="O225" s="46"/>
    </row>
    <row r="226" spans="1:15" ht="15.75">
      <c r="A226" s="58">
        <v>165</v>
      </c>
      <c r="B226" s="10"/>
      <c r="C226" s="59" t="str">
        <f>'[1]1113'!B234</f>
        <v>Бачок зливний пласт</v>
      </c>
      <c r="D226" s="33"/>
      <c r="E226" s="108" t="s">
        <v>95</v>
      </c>
      <c r="F226" s="33"/>
      <c r="G226" s="33"/>
      <c r="H226" s="58" t="s">
        <v>30</v>
      </c>
      <c r="I226" s="7">
        <f>'[1]1113'!AV234</f>
        <v>3</v>
      </c>
      <c r="J226" s="7">
        <f>'[1]1113'!AW234</f>
        <v>314.10000000000002</v>
      </c>
      <c r="K226" s="7">
        <f t="shared" si="19"/>
        <v>157.05000000000001</v>
      </c>
      <c r="L226" s="7">
        <f t="shared" si="20"/>
        <v>157.05000000000001</v>
      </c>
      <c r="M226" s="33"/>
      <c r="N226" s="33"/>
      <c r="O226" s="46"/>
    </row>
    <row r="227" spans="1:15" ht="15.75">
      <c r="A227" s="58">
        <v>166</v>
      </c>
      <c r="B227" s="10"/>
      <c r="C227" s="59" t="str">
        <f>'[1]1113'!B235</f>
        <v xml:space="preserve">Відро для сміття </v>
      </c>
      <c r="D227" s="33"/>
      <c r="E227" s="108">
        <v>111300549</v>
      </c>
      <c r="F227" s="33"/>
      <c r="G227" s="33"/>
      <c r="H227" s="58" t="s">
        <v>30</v>
      </c>
      <c r="I227" s="7">
        <f>'[1]1113'!AV235</f>
        <v>1</v>
      </c>
      <c r="J227" s="7">
        <f>'[1]1113'!AW235</f>
        <v>255</v>
      </c>
      <c r="K227" s="7">
        <f t="shared" si="19"/>
        <v>127.5</v>
      </c>
      <c r="L227" s="7">
        <f t="shared" si="20"/>
        <v>127.5</v>
      </c>
      <c r="M227" s="33"/>
      <c r="N227" s="33"/>
      <c r="O227" s="46"/>
    </row>
    <row r="228" spans="1:15" ht="15.75">
      <c r="A228" s="58">
        <v>167</v>
      </c>
      <c r="B228" s="10"/>
      <c r="C228" s="59" t="str">
        <f>'[1]1113'!B236</f>
        <v>Вішалка для одягу</v>
      </c>
      <c r="D228" s="33"/>
      <c r="E228" s="108">
        <v>111300552</v>
      </c>
      <c r="F228" s="33"/>
      <c r="G228" s="33"/>
      <c r="H228" s="58" t="s">
        <v>30</v>
      </c>
      <c r="I228" s="7">
        <f>'[1]1113'!AV236</f>
        <v>1</v>
      </c>
      <c r="J228" s="7">
        <f>'[1]1113'!AW236</f>
        <v>10</v>
      </c>
      <c r="K228" s="7">
        <f t="shared" si="19"/>
        <v>5</v>
      </c>
      <c r="L228" s="7">
        <f t="shared" si="20"/>
        <v>5</v>
      </c>
      <c r="M228" s="33"/>
      <c r="N228" s="33"/>
      <c r="O228" s="46"/>
    </row>
    <row r="229" spans="1:15" ht="15.75">
      <c r="A229" s="58">
        <v>168</v>
      </c>
      <c r="B229" s="10"/>
      <c r="C229" s="59" t="str">
        <f>'[1]1113'!B237</f>
        <v>Таз 24л</v>
      </c>
      <c r="D229" s="33"/>
      <c r="E229" s="108" t="s">
        <v>96</v>
      </c>
      <c r="F229" s="33"/>
      <c r="G229" s="33"/>
      <c r="H229" s="58" t="s">
        <v>30</v>
      </c>
      <c r="I229" s="7">
        <f>'[1]1113'!AV237</f>
        <v>3</v>
      </c>
      <c r="J229" s="7">
        <f>'[1]1113'!AW237</f>
        <v>270</v>
      </c>
      <c r="K229" s="7">
        <f t="shared" si="19"/>
        <v>135</v>
      </c>
      <c r="L229" s="7">
        <f t="shared" si="20"/>
        <v>135</v>
      </c>
      <c r="M229" s="33"/>
      <c r="N229" s="33"/>
      <c r="O229" s="46"/>
    </row>
    <row r="230" spans="1:15" ht="15.75">
      <c r="A230" s="58">
        <v>169</v>
      </c>
      <c r="B230" s="10"/>
      <c r="C230" s="59" t="str">
        <f>'[1]1113'!B238</f>
        <v>Таз 9л</v>
      </c>
      <c r="D230" s="33"/>
      <c r="E230" s="108" t="s">
        <v>97</v>
      </c>
      <c r="F230" s="33"/>
      <c r="G230" s="33"/>
      <c r="H230" s="58" t="s">
        <v>30</v>
      </c>
      <c r="I230" s="7">
        <f>'[1]1113'!AV238</f>
        <v>3</v>
      </c>
      <c r="J230" s="7">
        <f>'[1]1113'!AW238</f>
        <v>120</v>
      </c>
      <c r="K230" s="7">
        <f t="shared" si="19"/>
        <v>60</v>
      </c>
      <c r="L230" s="7">
        <f t="shared" si="20"/>
        <v>60</v>
      </c>
      <c r="M230" s="33"/>
      <c r="N230" s="33"/>
      <c r="O230" s="46"/>
    </row>
    <row r="231" spans="1:15" ht="15.75">
      <c r="A231" s="58">
        <v>170</v>
      </c>
      <c r="B231" s="10"/>
      <c r="C231" s="59" t="str">
        <f>'[1]1113'!B239</f>
        <v>Доска роздєлочна</v>
      </c>
      <c r="D231" s="33"/>
      <c r="E231" s="108" t="s">
        <v>98</v>
      </c>
      <c r="F231" s="33"/>
      <c r="G231" s="33"/>
      <c r="H231" s="58" t="s">
        <v>30</v>
      </c>
      <c r="I231" s="7">
        <f>'[1]1113'!AV239</f>
        <v>10</v>
      </c>
      <c r="J231" s="7">
        <f>'[1]1113'!AW239</f>
        <v>720</v>
      </c>
      <c r="K231" s="7">
        <f t="shared" si="19"/>
        <v>360</v>
      </c>
      <c r="L231" s="7">
        <f t="shared" si="20"/>
        <v>360</v>
      </c>
      <c r="M231" s="33"/>
      <c r="N231" s="33"/>
      <c r="O231" s="46"/>
    </row>
    <row r="232" spans="1:15" ht="15.75">
      <c r="A232" s="58">
        <v>171</v>
      </c>
      <c r="B232" s="10"/>
      <c r="C232" s="59" t="str">
        <f>'[1]1113'!B240</f>
        <v>Таз 18л</v>
      </c>
      <c r="D232" s="33"/>
      <c r="E232" s="108" t="s">
        <v>99</v>
      </c>
      <c r="F232" s="33"/>
      <c r="G232" s="33"/>
      <c r="H232" s="58" t="s">
        <v>30</v>
      </c>
      <c r="I232" s="7">
        <f>'[1]1113'!AV240</f>
        <v>4</v>
      </c>
      <c r="J232" s="7">
        <f>'[1]1113'!AW240</f>
        <v>220</v>
      </c>
      <c r="K232" s="7">
        <f t="shared" si="19"/>
        <v>110</v>
      </c>
      <c r="L232" s="7">
        <f t="shared" si="20"/>
        <v>110</v>
      </c>
      <c r="M232" s="33"/>
      <c r="N232" s="33"/>
      <c r="O232" s="46"/>
    </row>
    <row r="233" spans="1:15" ht="15.75">
      <c r="A233" s="58">
        <v>172</v>
      </c>
      <c r="B233" s="10"/>
      <c r="C233" s="59" t="str">
        <f>'[1]1113'!B241</f>
        <v>Совок-щітка</v>
      </c>
      <c r="D233" s="33"/>
      <c r="E233" s="108" t="s">
        <v>100</v>
      </c>
      <c r="F233" s="33"/>
      <c r="G233" s="33"/>
      <c r="H233" s="58" t="s">
        <v>30</v>
      </c>
      <c r="I233" s="7">
        <f>'[1]1113'!AV241</f>
        <v>2</v>
      </c>
      <c r="J233" s="7">
        <f>'[1]1113'!AW241</f>
        <v>390</v>
      </c>
      <c r="K233" s="7">
        <f t="shared" ref="K233:K260" si="21">J233/2</f>
        <v>195</v>
      </c>
      <c r="L233" s="7">
        <f t="shared" ref="L233:L260" si="22">J233-K233</f>
        <v>195</v>
      </c>
      <c r="M233" s="33"/>
      <c r="N233" s="33"/>
      <c r="O233" s="46"/>
    </row>
    <row r="234" spans="1:15" ht="15.75">
      <c r="A234" s="58">
        <v>173</v>
      </c>
      <c r="B234" s="10"/>
      <c r="C234" s="59" t="str">
        <f>'[1]1113'!B242</f>
        <v>Термометр безконтактний</v>
      </c>
      <c r="D234" s="33"/>
      <c r="E234" s="108">
        <v>111300518</v>
      </c>
      <c r="F234" s="33"/>
      <c r="G234" s="33"/>
      <c r="H234" s="58" t="s">
        <v>30</v>
      </c>
      <c r="I234" s="7">
        <f>'[1]1113'!AV242</f>
        <v>1</v>
      </c>
      <c r="J234" s="7">
        <f>'[1]1113'!AW242</f>
        <v>1775</v>
      </c>
      <c r="K234" s="7">
        <f t="shared" si="21"/>
        <v>887.5</v>
      </c>
      <c r="L234" s="7">
        <f t="shared" si="22"/>
        <v>887.5</v>
      </c>
      <c r="M234" s="33"/>
      <c r="N234" s="33"/>
      <c r="O234" s="46"/>
    </row>
    <row r="235" spans="1:15" ht="15.75">
      <c r="A235" s="58">
        <v>174</v>
      </c>
      <c r="B235" s="10"/>
      <c r="C235" s="59" t="str">
        <f>'[1]1113'!B243</f>
        <v>Ваги електронні</v>
      </c>
      <c r="D235" s="33"/>
      <c r="E235" s="108">
        <v>111300519</v>
      </c>
      <c r="F235" s="33"/>
      <c r="G235" s="33"/>
      <c r="H235" s="58" t="s">
        <v>30</v>
      </c>
      <c r="I235" s="7">
        <f>'[1]1113'!AV243</f>
        <v>1</v>
      </c>
      <c r="J235" s="7">
        <f>'[1]1113'!AW243</f>
        <v>297</v>
      </c>
      <c r="K235" s="7">
        <f t="shared" si="21"/>
        <v>148.5</v>
      </c>
      <c r="L235" s="7">
        <f t="shared" si="22"/>
        <v>148.5</v>
      </c>
      <c r="M235" s="33"/>
      <c r="N235" s="33"/>
      <c r="O235" s="46"/>
    </row>
    <row r="236" spans="1:15" ht="15.75">
      <c r="A236" s="58">
        <v>175</v>
      </c>
      <c r="B236" s="10"/>
      <c r="C236" s="59" t="str">
        <f>'[1]1113'!B244</f>
        <v>Уголок природи</v>
      </c>
      <c r="D236" s="33"/>
      <c r="E236" s="108">
        <v>111300520</v>
      </c>
      <c r="F236" s="33"/>
      <c r="G236" s="33"/>
      <c r="H236" s="58" t="s">
        <v>30</v>
      </c>
      <c r="I236" s="7">
        <f>'[1]1113'!AV244</f>
        <v>1</v>
      </c>
      <c r="J236" s="7">
        <f>'[1]1113'!AW244</f>
        <v>700</v>
      </c>
      <c r="K236" s="7">
        <f t="shared" si="21"/>
        <v>350</v>
      </c>
      <c r="L236" s="7">
        <f t="shared" si="22"/>
        <v>350</v>
      </c>
      <c r="M236" s="33"/>
      <c r="N236" s="33"/>
      <c r="O236" s="46"/>
    </row>
    <row r="237" spans="1:15" ht="15.75">
      <c r="A237" s="58">
        <v>176</v>
      </c>
      <c r="B237" s="10"/>
      <c r="C237" s="59" t="str">
        <f>'[1]1113'!B245</f>
        <v>Вилки</v>
      </c>
      <c r="D237" s="33"/>
      <c r="E237" s="108">
        <v>111300570</v>
      </c>
      <c r="F237" s="33"/>
      <c r="G237" s="33"/>
      <c r="H237" s="58" t="s">
        <v>30</v>
      </c>
      <c r="I237" s="7">
        <f>'[1]1113'!AV245</f>
        <v>40</v>
      </c>
      <c r="J237" s="7">
        <f>'[1]1113'!AW245</f>
        <v>840</v>
      </c>
      <c r="K237" s="7">
        <f t="shared" si="21"/>
        <v>420</v>
      </c>
      <c r="L237" s="7">
        <f t="shared" si="22"/>
        <v>420</v>
      </c>
      <c r="M237" s="33"/>
      <c r="N237" s="33"/>
      <c r="O237" s="46"/>
    </row>
    <row r="238" spans="1:15" ht="15.75">
      <c r="A238" s="58">
        <v>177</v>
      </c>
      <c r="B238" s="10"/>
      <c r="C238" s="59" t="str">
        <f>'[1]1113'!B246</f>
        <v>Ложки</v>
      </c>
      <c r="D238" s="33"/>
      <c r="E238" s="108">
        <v>111300571</v>
      </c>
      <c r="F238" s="33"/>
      <c r="G238" s="33"/>
      <c r="H238" s="58" t="s">
        <v>30</v>
      </c>
      <c r="I238" s="7">
        <f>'[1]1113'!AV246</f>
        <v>40</v>
      </c>
      <c r="J238" s="7">
        <f>'[1]1113'!AW246</f>
        <v>840</v>
      </c>
      <c r="K238" s="7">
        <f t="shared" si="21"/>
        <v>420</v>
      </c>
      <c r="L238" s="7">
        <f t="shared" si="22"/>
        <v>420</v>
      </c>
      <c r="M238" s="33"/>
      <c r="N238" s="33"/>
      <c r="O238" s="46"/>
    </row>
    <row r="239" spans="1:15" ht="15.75">
      <c r="A239" s="58">
        <v>178</v>
      </c>
      <c r="B239" s="10"/>
      <c r="C239" s="59" t="str">
        <f>'[1]1113'!B247</f>
        <v>Тарілка полумисок</v>
      </c>
      <c r="D239" s="33"/>
      <c r="E239" s="108">
        <v>111300572</v>
      </c>
      <c r="F239" s="33"/>
      <c r="G239" s="33"/>
      <c r="H239" s="58" t="s">
        <v>30</v>
      </c>
      <c r="I239" s="7">
        <f>'[1]1113'!AV247</f>
        <v>20</v>
      </c>
      <c r="J239" s="7">
        <f>'[1]1113'!AW247</f>
        <v>600</v>
      </c>
      <c r="K239" s="7">
        <f t="shared" si="21"/>
        <v>300</v>
      </c>
      <c r="L239" s="7">
        <f t="shared" si="22"/>
        <v>300</v>
      </c>
      <c r="M239" s="33"/>
      <c r="N239" s="33"/>
      <c r="O239" s="46"/>
    </row>
    <row r="240" spans="1:15" ht="15.75">
      <c r="A240" s="58">
        <v>179</v>
      </c>
      <c r="B240" s="10"/>
      <c r="C240" s="59" t="str">
        <f>'[1]1113'!B248</f>
        <v>Салатник</v>
      </c>
      <c r="D240" s="33"/>
      <c r="E240" s="108">
        <v>111300573</v>
      </c>
      <c r="F240" s="33"/>
      <c r="G240" s="33"/>
      <c r="H240" s="58" t="s">
        <v>30</v>
      </c>
      <c r="I240" s="7">
        <f>'[1]1113'!AV248</f>
        <v>20</v>
      </c>
      <c r="J240" s="7">
        <f>'[1]1113'!AW248</f>
        <v>500</v>
      </c>
      <c r="K240" s="7">
        <f t="shared" si="21"/>
        <v>250</v>
      </c>
      <c r="L240" s="7">
        <f t="shared" si="22"/>
        <v>250</v>
      </c>
      <c r="M240" s="33"/>
      <c r="N240" s="33"/>
      <c r="O240" s="46"/>
    </row>
    <row r="241" spans="1:15" ht="15.75">
      <c r="A241" s="58">
        <v>180</v>
      </c>
      <c r="B241" s="10"/>
      <c r="C241" s="59" t="str">
        <f>'[1]1113'!B249</f>
        <v>Чашки</v>
      </c>
      <c r="D241" s="33"/>
      <c r="E241" s="108">
        <v>111300574</v>
      </c>
      <c r="F241" s="33"/>
      <c r="G241" s="33"/>
      <c r="H241" s="58" t="s">
        <v>30</v>
      </c>
      <c r="I241" s="7">
        <f>'[1]1113'!AV249</f>
        <v>35</v>
      </c>
      <c r="J241" s="7">
        <f>'[1]1113'!AW249</f>
        <v>1225</v>
      </c>
      <c r="K241" s="7">
        <f t="shared" si="21"/>
        <v>612.5</v>
      </c>
      <c r="L241" s="7">
        <f t="shared" si="22"/>
        <v>612.5</v>
      </c>
      <c r="M241" s="33"/>
      <c r="N241" s="33"/>
      <c r="O241" s="46"/>
    </row>
    <row r="242" spans="1:15" ht="15.75">
      <c r="A242" s="58">
        <v>181</v>
      </c>
      <c r="B242" s="10"/>
      <c r="C242" s="59" t="str">
        <f>'[1]1113'!B250</f>
        <v>Лоток нерж.</v>
      </c>
      <c r="D242" s="33"/>
      <c r="E242" s="108" t="s">
        <v>101</v>
      </c>
      <c r="F242" s="33"/>
      <c r="G242" s="33"/>
      <c r="H242" s="58" t="s">
        <v>30</v>
      </c>
      <c r="I242" s="7">
        <f>'[1]1113'!AV250</f>
        <v>3</v>
      </c>
      <c r="J242" s="7">
        <f>'[1]1113'!AW250</f>
        <v>195</v>
      </c>
      <c r="K242" s="7">
        <f t="shared" si="21"/>
        <v>97.5</v>
      </c>
      <c r="L242" s="7">
        <f t="shared" si="22"/>
        <v>97.5</v>
      </c>
      <c r="M242" s="33"/>
      <c r="N242" s="33"/>
      <c r="O242" s="46"/>
    </row>
    <row r="243" spans="1:15" ht="15.75">
      <c r="A243" s="58">
        <v>182</v>
      </c>
      <c r="B243" s="10"/>
      <c r="C243" s="59" t="str">
        <f>'[1]1113'!B251</f>
        <v>Лоток пласт.</v>
      </c>
      <c r="D243" s="33"/>
      <c r="E243" s="108" t="s">
        <v>102</v>
      </c>
      <c r="F243" s="33"/>
      <c r="G243" s="33"/>
      <c r="H243" s="58" t="s">
        <v>30</v>
      </c>
      <c r="I243" s="7">
        <f>'[1]1113'!AV251</f>
        <v>3</v>
      </c>
      <c r="J243" s="7">
        <f>'[1]1113'!AW251</f>
        <v>51</v>
      </c>
      <c r="K243" s="7">
        <f t="shared" si="21"/>
        <v>25.5</v>
      </c>
      <c r="L243" s="7">
        <f t="shared" si="22"/>
        <v>25.5</v>
      </c>
      <c r="M243" s="33"/>
      <c r="N243" s="33"/>
      <c r="O243" s="46"/>
    </row>
    <row r="244" spans="1:15" ht="15.75">
      <c r="A244" s="58">
        <v>183</v>
      </c>
      <c r="B244" s="10"/>
      <c r="C244" s="59" t="str">
        <f>'[1]1113'!B252</f>
        <v>Терка для овочів</v>
      </c>
      <c r="D244" s="33"/>
      <c r="E244" s="108" t="s">
        <v>103</v>
      </c>
      <c r="F244" s="33"/>
      <c r="G244" s="33"/>
      <c r="H244" s="58" t="s">
        <v>30</v>
      </c>
      <c r="I244" s="7">
        <f>'[1]1113'!AV252</f>
        <v>1</v>
      </c>
      <c r="J244" s="7">
        <f>'[1]1113'!AW252</f>
        <v>100</v>
      </c>
      <c r="K244" s="7">
        <f t="shared" si="21"/>
        <v>50</v>
      </c>
      <c r="L244" s="7">
        <f t="shared" si="22"/>
        <v>50</v>
      </c>
      <c r="M244" s="33"/>
      <c r="N244" s="33"/>
      <c r="O244" s="46"/>
    </row>
    <row r="245" spans="1:15" ht="15.75">
      <c r="A245" s="58">
        <v>184</v>
      </c>
      <c r="B245" s="10"/>
      <c r="C245" s="59" t="str">
        <f>'[1]1113'!B253</f>
        <v>Сковорідка чугун</v>
      </c>
      <c r="D245" s="33"/>
      <c r="E245" s="108">
        <v>111300583</v>
      </c>
      <c r="F245" s="33"/>
      <c r="G245" s="33"/>
      <c r="H245" s="58" t="s">
        <v>30</v>
      </c>
      <c r="I245" s="7">
        <f>'[1]1113'!AV253</f>
        <v>1</v>
      </c>
      <c r="J245" s="7">
        <f>'[1]1113'!AW253</f>
        <v>195</v>
      </c>
      <c r="K245" s="7">
        <f t="shared" si="21"/>
        <v>97.5</v>
      </c>
      <c r="L245" s="7">
        <f t="shared" si="22"/>
        <v>97.5</v>
      </c>
      <c r="M245" s="33"/>
      <c r="N245" s="33"/>
      <c r="O245" s="46"/>
    </row>
    <row r="246" spans="1:15" ht="15.75">
      <c r="A246" s="58">
        <v>185</v>
      </c>
      <c r="B246" s="10"/>
      <c r="C246" s="59" t="str">
        <f>'[1]1113'!B273</f>
        <v>Стільці дитячі дерев’яні зелені</v>
      </c>
      <c r="D246" s="58"/>
      <c r="E246" s="108" t="s">
        <v>104</v>
      </c>
      <c r="F246" s="58"/>
      <c r="G246" s="58"/>
      <c r="H246" s="58" t="s">
        <v>30</v>
      </c>
      <c r="I246" s="7">
        <f>'[1]1113'!AV273</f>
        <v>5</v>
      </c>
      <c r="J246" s="7">
        <f>'[1]1113'!AW273</f>
        <v>2750</v>
      </c>
      <c r="K246" s="7">
        <f t="shared" si="21"/>
        <v>1375</v>
      </c>
      <c r="L246" s="7">
        <f t="shared" si="22"/>
        <v>1375</v>
      </c>
      <c r="M246" s="58"/>
      <c r="N246" s="58"/>
      <c r="O246" s="46"/>
    </row>
    <row r="247" spans="1:15" ht="15.75">
      <c r="A247" s="58">
        <v>186</v>
      </c>
      <c r="B247" s="10"/>
      <c r="C247" s="59" t="str">
        <f>'[1]1113'!B274</f>
        <v>Стільці дитячі дерев’яні червоні</v>
      </c>
      <c r="D247" s="58"/>
      <c r="E247" s="108" t="s">
        <v>105</v>
      </c>
      <c r="F247" s="58"/>
      <c r="G247" s="58"/>
      <c r="H247" s="58" t="s">
        <v>30</v>
      </c>
      <c r="I247" s="7">
        <f>'[1]1113'!AV274</f>
        <v>5</v>
      </c>
      <c r="J247" s="7">
        <f>'[1]1113'!AW274</f>
        <v>2750</v>
      </c>
      <c r="K247" s="7">
        <f t="shared" si="21"/>
        <v>1375</v>
      </c>
      <c r="L247" s="7">
        <f t="shared" si="22"/>
        <v>1375</v>
      </c>
      <c r="M247" s="58"/>
      <c r="N247" s="58"/>
      <c r="O247" s="46"/>
    </row>
    <row r="248" spans="1:15" ht="15.75">
      <c r="A248" s="58">
        <v>187</v>
      </c>
      <c r="B248" s="10"/>
      <c r="C248" s="59" t="str">
        <f>'[1]1113'!B275</f>
        <v>Стільці дитячі дерев’яні жовті</v>
      </c>
      <c r="D248" s="58"/>
      <c r="E248" s="108" t="s">
        <v>106</v>
      </c>
      <c r="F248" s="58"/>
      <c r="G248" s="58"/>
      <c r="H248" s="58" t="s">
        <v>30</v>
      </c>
      <c r="I248" s="7">
        <f>'[1]1113'!AV275</f>
        <v>5</v>
      </c>
      <c r="J248" s="7">
        <f>'[1]1113'!AW275</f>
        <v>2750</v>
      </c>
      <c r="K248" s="7">
        <f t="shared" si="21"/>
        <v>1375</v>
      </c>
      <c r="L248" s="7">
        <f t="shared" si="22"/>
        <v>1375</v>
      </c>
      <c r="M248" s="58"/>
      <c r="N248" s="58"/>
      <c r="O248" s="46"/>
    </row>
    <row r="249" spans="1:15" ht="15.75">
      <c r="A249" s="58">
        <v>188</v>
      </c>
      <c r="B249" s="10"/>
      <c r="C249" s="59" t="str">
        <f>'[1]1113'!B276</f>
        <v>Стільці дитячі дерев’яні сині</v>
      </c>
      <c r="D249" s="58"/>
      <c r="E249" s="108" t="s">
        <v>107</v>
      </c>
      <c r="F249" s="58"/>
      <c r="G249" s="58"/>
      <c r="H249" s="58" t="s">
        <v>30</v>
      </c>
      <c r="I249" s="7">
        <f>'[1]1113'!AV276</f>
        <v>5</v>
      </c>
      <c r="J249" s="7">
        <f>'[1]1113'!AW276</f>
        <v>2750</v>
      </c>
      <c r="K249" s="7">
        <f t="shared" si="21"/>
        <v>1375</v>
      </c>
      <c r="L249" s="7">
        <f t="shared" si="22"/>
        <v>1375</v>
      </c>
      <c r="M249" s="58"/>
      <c r="N249" s="58"/>
      <c r="O249" s="46"/>
    </row>
    <row r="250" spans="1:15" ht="15.75">
      <c r="A250" s="58">
        <v>189</v>
      </c>
      <c r="B250" s="10"/>
      <c r="C250" s="59" t="str">
        <f>'[1]1113'!B277</f>
        <v>Стільці дитячі дерев’яні червоні</v>
      </c>
      <c r="D250" s="58"/>
      <c r="E250" s="108" t="s">
        <v>108</v>
      </c>
      <c r="F250" s="58"/>
      <c r="G250" s="58"/>
      <c r="H250" s="58" t="s">
        <v>30</v>
      </c>
      <c r="I250" s="7">
        <f>'[1]1113'!AV277</f>
        <v>5</v>
      </c>
      <c r="J250" s="7">
        <f>'[1]1113'!AW277</f>
        <v>2250</v>
      </c>
      <c r="K250" s="7">
        <f t="shared" si="21"/>
        <v>1125</v>
      </c>
      <c r="L250" s="7">
        <f t="shared" si="22"/>
        <v>1125</v>
      </c>
      <c r="M250" s="58"/>
      <c r="N250" s="58"/>
      <c r="O250" s="46"/>
    </row>
    <row r="251" spans="1:15" ht="15.75">
      <c r="A251" s="58">
        <v>190</v>
      </c>
      <c r="B251" s="10"/>
      <c r="C251" s="59" t="str">
        <f>'[1]1113'!B278</f>
        <v>Стільці дитячі дерев’яні жовті</v>
      </c>
      <c r="D251" s="58"/>
      <c r="E251" s="108" t="s">
        <v>109</v>
      </c>
      <c r="F251" s="58"/>
      <c r="G251" s="58"/>
      <c r="H251" s="58" t="s">
        <v>30</v>
      </c>
      <c r="I251" s="7">
        <f>'[1]1113'!AV278</f>
        <v>5</v>
      </c>
      <c r="J251" s="7">
        <f>'[1]1113'!AW278</f>
        <v>2250</v>
      </c>
      <c r="K251" s="7">
        <f t="shared" si="21"/>
        <v>1125</v>
      </c>
      <c r="L251" s="7">
        <f t="shared" si="22"/>
        <v>1125</v>
      </c>
      <c r="M251" s="58"/>
      <c r="N251" s="58"/>
      <c r="O251" s="46"/>
    </row>
    <row r="252" spans="1:15" ht="15.75">
      <c r="A252" s="58">
        <v>191</v>
      </c>
      <c r="B252" s="10"/>
      <c r="C252" s="59" t="str">
        <f>'[1]1113'!B279</f>
        <v>Телевізор LG</v>
      </c>
      <c r="D252" s="58"/>
      <c r="E252" s="108" t="s">
        <v>110</v>
      </c>
      <c r="F252" s="58"/>
      <c r="G252" s="58"/>
      <c r="H252" s="58" t="s">
        <v>30</v>
      </c>
      <c r="I252" s="7">
        <f>'[1]1113'!AV279</f>
        <v>2</v>
      </c>
      <c r="J252" s="7">
        <f>'[1]1113'!AW279</f>
        <v>11800</v>
      </c>
      <c r="K252" s="7">
        <f t="shared" si="21"/>
        <v>5900</v>
      </c>
      <c r="L252" s="7">
        <f t="shared" si="22"/>
        <v>5900</v>
      </c>
      <c r="M252" s="58"/>
      <c r="N252" s="58"/>
      <c r="O252" s="46"/>
    </row>
    <row r="253" spans="1:15" ht="15.75">
      <c r="A253" s="58">
        <v>192</v>
      </c>
      <c r="B253" s="10"/>
      <c r="C253" s="59" t="str">
        <f>'[1]1113'!B282</f>
        <v>Роутер ТР-Link TL-WR 850N</v>
      </c>
      <c r="D253" s="58"/>
      <c r="E253" s="108">
        <v>11138005</v>
      </c>
      <c r="F253" s="58"/>
      <c r="G253" s="58"/>
      <c r="H253" s="58" t="s">
        <v>30</v>
      </c>
      <c r="I253" s="7">
        <f>'[1]1113'!AV282</f>
        <v>1</v>
      </c>
      <c r="J253" s="7">
        <f>'[1]1113'!AW282</f>
        <v>650</v>
      </c>
      <c r="K253" s="7">
        <f t="shared" si="21"/>
        <v>325</v>
      </c>
      <c r="L253" s="7">
        <f t="shared" si="22"/>
        <v>325</v>
      </c>
      <c r="M253" s="58"/>
      <c r="N253" s="58"/>
      <c r="O253" s="46"/>
    </row>
    <row r="254" spans="1:15" ht="15.75">
      <c r="A254" s="58">
        <v>193</v>
      </c>
      <c r="B254" s="10"/>
      <c r="C254" s="59" t="str">
        <f>'[1]1113'!B283</f>
        <v>Відро</v>
      </c>
      <c r="D254" s="58"/>
      <c r="E254" s="108">
        <v>11138006</v>
      </c>
      <c r="F254" s="58"/>
      <c r="G254" s="58"/>
      <c r="H254" s="58" t="s">
        <v>30</v>
      </c>
      <c r="I254" s="7">
        <f>'[1]1113'!AV283</f>
        <v>2</v>
      </c>
      <c r="J254" s="7">
        <f>'[1]1113'!AW283</f>
        <v>240</v>
      </c>
      <c r="K254" s="7">
        <f t="shared" si="21"/>
        <v>120</v>
      </c>
      <c r="L254" s="7">
        <f t="shared" si="22"/>
        <v>120</v>
      </c>
      <c r="M254" s="58"/>
      <c r="N254" s="58"/>
      <c r="O254" s="46"/>
    </row>
    <row r="255" spans="1:15" ht="15.75">
      <c r="A255" s="58">
        <v>194</v>
      </c>
      <c r="B255" s="10"/>
      <c r="C255" s="59" t="str">
        <f>'[1]1113'!B284</f>
        <v>Швабра</v>
      </c>
      <c r="D255" s="58"/>
      <c r="E255" s="108">
        <v>11138007</v>
      </c>
      <c r="F255" s="58"/>
      <c r="G255" s="58"/>
      <c r="H255" s="58" t="s">
        <v>30</v>
      </c>
      <c r="I255" s="7">
        <f>'[1]1113'!AV284</f>
        <v>4</v>
      </c>
      <c r="J255" s="7">
        <f>'[1]1113'!AW284</f>
        <v>420</v>
      </c>
      <c r="K255" s="7">
        <f t="shared" si="21"/>
        <v>210</v>
      </c>
      <c r="L255" s="7">
        <f t="shared" si="22"/>
        <v>210</v>
      </c>
      <c r="M255" s="58"/>
      <c r="N255" s="58"/>
      <c r="O255" s="46"/>
    </row>
    <row r="256" spans="1:15" ht="15.75">
      <c r="A256" s="58">
        <v>195</v>
      </c>
      <c r="B256" s="10"/>
      <c r="C256" s="59" t="str">
        <f>'[1]1113'!B285</f>
        <v>Відро мусорне з кришкою</v>
      </c>
      <c r="D256" s="58"/>
      <c r="E256" s="108">
        <v>11138008</v>
      </c>
      <c r="F256" s="58"/>
      <c r="G256" s="58"/>
      <c r="H256" s="58" t="s">
        <v>30</v>
      </c>
      <c r="I256" s="7">
        <f>'[1]1113'!AV285</f>
        <v>3</v>
      </c>
      <c r="J256" s="7">
        <f>'[1]1113'!AW285</f>
        <v>255</v>
      </c>
      <c r="K256" s="7">
        <f t="shared" si="21"/>
        <v>127.5</v>
      </c>
      <c r="L256" s="7">
        <f t="shared" si="22"/>
        <v>127.5</v>
      </c>
      <c r="M256" s="58"/>
      <c r="N256" s="58"/>
      <c r="O256" s="46"/>
    </row>
    <row r="257" spans="1:15" ht="15.75">
      <c r="A257" s="58">
        <v>196</v>
      </c>
      <c r="B257" s="10"/>
      <c r="C257" s="59" t="str">
        <f>'[1]1113'!B286</f>
        <v>Замок навісний</v>
      </c>
      <c r="D257" s="58"/>
      <c r="E257" s="108">
        <v>11138009</v>
      </c>
      <c r="F257" s="58"/>
      <c r="G257" s="58"/>
      <c r="H257" s="58" t="s">
        <v>30</v>
      </c>
      <c r="I257" s="7">
        <f>'[1]1113'!AV286</f>
        <v>1</v>
      </c>
      <c r="J257" s="7">
        <f>'[1]1113'!AW286</f>
        <v>160</v>
      </c>
      <c r="K257" s="7">
        <f t="shared" si="21"/>
        <v>80</v>
      </c>
      <c r="L257" s="7">
        <f t="shared" si="22"/>
        <v>80</v>
      </c>
      <c r="M257" s="58"/>
      <c r="N257" s="58"/>
      <c r="O257" s="46"/>
    </row>
    <row r="258" spans="1:15" ht="15.75">
      <c r="A258" s="58">
        <v>197</v>
      </c>
      <c r="B258" s="10"/>
      <c r="C258" s="59" t="str">
        <f>'[1]1113'!B287</f>
        <v>Замок навісний</v>
      </c>
      <c r="D258" s="58"/>
      <c r="E258" s="108">
        <v>11138010</v>
      </c>
      <c r="F258" s="58"/>
      <c r="G258" s="58"/>
      <c r="H258" s="58" t="s">
        <v>30</v>
      </c>
      <c r="I258" s="7">
        <f>'[1]1113'!AV287</f>
        <v>1</v>
      </c>
      <c r="J258" s="7">
        <f>'[1]1113'!AW287</f>
        <v>50</v>
      </c>
      <c r="K258" s="7">
        <f t="shared" si="21"/>
        <v>25</v>
      </c>
      <c r="L258" s="7">
        <f t="shared" si="22"/>
        <v>25</v>
      </c>
      <c r="M258" s="58"/>
      <c r="N258" s="58"/>
      <c r="O258" s="46"/>
    </row>
    <row r="259" spans="1:15" ht="15.75">
      <c r="A259" s="58">
        <v>198</v>
      </c>
      <c r="B259" s="10"/>
      <c r="C259" s="59" t="str">
        <f>'[1]1113'!B288</f>
        <v>Фасадна вивіска 40*60см</v>
      </c>
      <c r="D259" s="58"/>
      <c r="E259" s="108">
        <v>11138011</v>
      </c>
      <c r="F259" s="58"/>
      <c r="G259" s="58"/>
      <c r="H259" s="58" t="s">
        <v>30</v>
      </c>
      <c r="I259" s="7">
        <f>'[1]1113'!AV288</f>
        <v>1</v>
      </c>
      <c r="J259" s="7">
        <f>'[1]1113'!AW288</f>
        <v>250</v>
      </c>
      <c r="K259" s="7">
        <f t="shared" si="21"/>
        <v>125</v>
      </c>
      <c r="L259" s="7">
        <f t="shared" si="22"/>
        <v>125</v>
      </c>
      <c r="M259" s="58"/>
      <c r="N259" s="58"/>
      <c r="O259" s="46"/>
    </row>
    <row r="260" spans="1:15" ht="15.75">
      <c r="A260" s="58">
        <v>199</v>
      </c>
      <c r="B260" s="10"/>
      <c r="C260" s="59" t="str">
        <f>'[1]1113'!B289</f>
        <v xml:space="preserve">Світильник НББ "Калейдоскоп" </v>
      </c>
      <c r="D260" s="58"/>
      <c r="E260" s="108">
        <v>11138012</v>
      </c>
      <c r="F260" s="58"/>
      <c r="G260" s="58"/>
      <c r="H260" s="58" t="s">
        <v>30</v>
      </c>
      <c r="I260" s="7">
        <f>'[1]1113'!AV289</f>
        <v>4</v>
      </c>
      <c r="J260" s="7">
        <f>'[1]1113'!AW289</f>
        <v>1280</v>
      </c>
      <c r="K260" s="7">
        <f t="shared" si="21"/>
        <v>640</v>
      </c>
      <c r="L260" s="7">
        <f t="shared" si="22"/>
        <v>640</v>
      </c>
      <c r="M260" s="58"/>
      <c r="N260" s="58"/>
      <c r="O260" s="46"/>
    </row>
    <row r="261" spans="1:15" ht="47.25">
      <c r="A261" s="58">
        <v>200</v>
      </c>
      <c r="B261" s="10"/>
      <c r="C261" s="34" t="str">
        <f>'[1]1113 1'!B4</f>
        <v>Recretion kit, 2016 (набір для проведення уроків з фізичного виховання)</v>
      </c>
      <c r="D261" s="33"/>
      <c r="E261" s="53" t="s">
        <v>111</v>
      </c>
      <c r="F261" s="33"/>
      <c r="G261" s="33"/>
      <c r="H261" s="58" t="s">
        <v>30</v>
      </c>
      <c r="I261" s="7">
        <f>'[1]1113 1'!AV4</f>
        <v>1</v>
      </c>
      <c r="J261" s="7">
        <f>'[1]1113 1'!AW4</f>
        <v>6069.25</v>
      </c>
      <c r="K261" s="7">
        <f t="shared" ref="K261" si="23">J261/2</f>
        <v>3034.625</v>
      </c>
      <c r="L261" s="7">
        <f t="shared" ref="L261" si="24">J261-K261</f>
        <v>3034.625</v>
      </c>
      <c r="M261" s="33"/>
      <c r="N261" s="33"/>
      <c r="O261" s="46"/>
    </row>
    <row r="262" spans="1:15" ht="40.5" customHeight="1">
      <c r="A262" s="58">
        <v>201</v>
      </c>
      <c r="B262" s="10"/>
      <c r="C262" s="59" t="str">
        <f>'[1]1113 1'!B5</f>
        <v>Парти шкільні з дерев'яними ніжками</v>
      </c>
      <c r="D262" s="33"/>
      <c r="E262" s="53" t="s">
        <v>112</v>
      </c>
      <c r="F262" s="33"/>
      <c r="G262" s="33"/>
      <c r="H262" s="58" t="s">
        <v>30</v>
      </c>
      <c r="I262" s="7">
        <f>'[1]1113 1'!AV5</f>
        <v>1</v>
      </c>
      <c r="J262" s="7">
        <f>'[1]1113 1'!AW5</f>
        <v>400</v>
      </c>
      <c r="K262" s="7">
        <f t="shared" ref="K262:K265" si="25">J262/2</f>
        <v>200</v>
      </c>
      <c r="L262" s="7">
        <f t="shared" ref="L262:L265" si="26">J262-K262</f>
        <v>200</v>
      </c>
      <c r="M262" s="33"/>
      <c r="N262" s="33"/>
      <c r="O262" s="46"/>
    </row>
    <row r="263" spans="1:15" ht="20.25" customHeight="1">
      <c r="A263" s="58">
        <v>202</v>
      </c>
      <c r="B263" s="10"/>
      <c r="C263" s="59" t="str">
        <f>'[1]1113 1'!B6</f>
        <v>Столи лабораторні</v>
      </c>
      <c r="D263" s="33"/>
      <c r="E263" s="53" t="s">
        <v>113</v>
      </c>
      <c r="F263" s="33"/>
      <c r="G263" s="33"/>
      <c r="H263" s="58" t="s">
        <v>30</v>
      </c>
      <c r="I263" s="7">
        <f>'[1]1113 1'!AV6</f>
        <v>1</v>
      </c>
      <c r="J263" s="7">
        <f>'[1]1113 1'!AW6</f>
        <v>600</v>
      </c>
      <c r="K263" s="7">
        <f t="shared" si="25"/>
        <v>300</v>
      </c>
      <c r="L263" s="7">
        <f t="shared" si="26"/>
        <v>300</v>
      </c>
      <c r="M263" s="33"/>
      <c r="N263" s="33"/>
      <c r="O263" s="46"/>
    </row>
    <row r="264" spans="1:15" ht="32.25" customHeight="1">
      <c r="A264" s="58">
        <v>203</v>
      </c>
      <c r="B264" s="10"/>
      <c r="C264" s="59" t="str">
        <f>'[1]1113 1'!B7</f>
        <v>Стільці шкільні з дерев'яними ніжками</v>
      </c>
      <c r="D264" s="33"/>
      <c r="E264" s="53" t="s">
        <v>114</v>
      </c>
      <c r="F264" s="33"/>
      <c r="G264" s="33"/>
      <c r="H264" s="58" t="s">
        <v>30</v>
      </c>
      <c r="I264" s="7">
        <f>'[1]1113 1'!AV7</f>
        <v>20</v>
      </c>
      <c r="J264" s="7">
        <f>'[1]1113 1'!AW7</f>
        <v>4000</v>
      </c>
      <c r="K264" s="7">
        <f t="shared" si="25"/>
        <v>2000</v>
      </c>
      <c r="L264" s="7">
        <f t="shared" si="26"/>
        <v>2000</v>
      </c>
      <c r="M264" s="33"/>
      <c r="N264" s="33"/>
      <c r="O264" s="46"/>
    </row>
    <row r="265" spans="1:15" ht="32.25" customHeight="1">
      <c r="A265" s="58">
        <v>204</v>
      </c>
      <c r="B265" s="10"/>
      <c r="C265" s="59" t="str">
        <f>'[1]1113 1'!B8</f>
        <v>Аптечка першої допомоги</v>
      </c>
      <c r="D265" s="58"/>
      <c r="E265" s="108" t="s">
        <v>119</v>
      </c>
      <c r="F265" s="58"/>
      <c r="G265" s="58"/>
      <c r="H265" s="58" t="s">
        <v>30</v>
      </c>
      <c r="I265" s="7">
        <f>'[1]1113 1'!AV8</f>
        <v>1</v>
      </c>
      <c r="J265" s="7">
        <f>'[1]1113 1'!AW8</f>
        <v>2570.5700000000002</v>
      </c>
      <c r="K265" s="7">
        <f t="shared" si="25"/>
        <v>1285.2850000000001</v>
      </c>
      <c r="L265" s="7">
        <f t="shared" si="26"/>
        <v>1285.2850000000001</v>
      </c>
      <c r="M265" s="58"/>
      <c r="N265" s="58"/>
      <c r="O265" s="46"/>
    </row>
    <row r="266" spans="1:15" ht="15.75">
      <c r="A266" s="65"/>
      <c r="B266" s="31">
        <v>1114</v>
      </c>
      <c r="C266" s="75"/>
      <c r="D266" s="65"/>
      <c r="E266" s="65"/>
      <c r="F266" s="65"/>
      <c r="G266" s="65"/>
      <c r="H266" s="65"/>
      <c r="I266" s="73">
        <f>SUM(I268:I298)</f>
        <v>260</v>
      </c>
      <c r="J266" s="73">
        <f>SUM(J268:J298)</f>
        <v>23025</v>
      </c>
      <c r="K266" s="73">
        <f>SUM(K268:K298)</f>
        <v>11512.5</v>
      </c>
      <c r="L266" s="73">
        <f>SUM(L268:L298)</f>
        <v>11512.5</v>
      </c>
      <c r="M266" s="65"/>
      <c r="N266" s="65"/>
      <c r="O266" s="66"/>
    </row>
    <row r="267" spans="1:15" ht="63">
      <c r="A267" s="65"/>
      <c r="B267" s="31" t="s">
        <v>20</v>
      </c>
      <c r="C267" s="75"/>
      <c r="D267" s="65"/>
      <c r="E267" s="65"/>
      <c r="F267" s="65"/>
      <c r="G267" s="65"/>
      <c r="H267" s="65"/>
      <c r="I267" s="71"/>
      <c r="J267" s="71"/>
      <c r="K267" s="71"/>
      <c r="L267" s="71"/>
      <c r="M267" s="65"/>
      <c r="N267" s="65"/>
      <c r="O267" s="66"/>
    </row>
    <row r="268" spans="1:15" ht="15.75">
      <c r="A268" s="33">
        <v>1</v>
      </c>
      <c r="B268" s="31"/>
      <c r="C268" s="36" t="str">
        <f>'[1]1114'!B4</f>
        <v xml:space="preserve">Комплект постільний </v>
      </c>
      <c r="D268" s="33"/>
      <c r="E268" s="107">
        <v>1114001</v>
      </c>
      <c r="F268" s="33"/>
      <c r="G268" s="33"/>
      <c r="H268" s="33" t="s">
        <v>30</v>
      </c>
      <c r="I268" s="7">
        <f>'[1]1114'!AU4</f>
        <v>40</v>
      </c>
      <c r="J268" s="7">
        <f>'[1]1114'!AV4</f>
        <v>2046</v>
      </c>
      <c r="K268" s="7">
        <f>J268/2</f>
        <v>1023</v>
      </c>
      <c r="L268" s="7">
        <f>J268-K268</f>
        <v>1023</v>
      </c>
      <c r="M268" s="33"/>
      <c r="N268" s="33"/>
      <c r="O268" s="48"/>
    </row>
    <row r="269" spans="1:15" ht="15.75">
      <c r="A269" s="33">
        <v>2</v>
      </c>
      <c r="B269" s="31"/>
      <c r="C269" s="60" t="str">
        <f>'[1]1114'!B5</f>
        <v>Спідниця з фартухами</v>
      </c>
      <c r="D269" s="33"/>
      <c r="E269" s="107">
        <v>1114002</v>
      </c>
      <c r="F269" s="33"/>
      <c r="G269" s="33"/>
      <c r="H269" s="33" t="s">
        <v>30</v>
      </c>
      <c r="I269" s="7">
        <f>'[1]1114'!AU5</f>
        <v>8</v>
      </c>
      <c r="J269" s="7">
        <f>'[1]1114'!AV5</f>
        <v>143</v>
      </c>
      <c r="K269" s="7">
        <f t="shared" ref="K269:K298" si="27">J269/2</f>
        <v>71.5</v>
      </c>
      <c r="L269" s="7">
        <f t="shared" ref="L269:L298" si="28">J269-K269</f>
        <v>71.5</v>
      </c>
      <c r="M269" s="33"/>
      <c r="N269" s="33"/>
      <c r="O269" s="48"/>
    </row>
    <row r="270" spans="1:15" ht="15.75">
      <c r="A270" s="58">
        <v>3</v>
      </c>
      <c r="B270" s="31"/>
      <c r="C270" s="60" t="str">
        <f>'[1]1114'!B6</f>
        <v>Шаровари дитячі</v>
      </c>
      <c r="D270" s="33"/>
      <c r="E270" s="107">
        <v>1114003</v>
      </c>
      <c r="F270" s="33"/>
      <c r="G270" s="33"/>
      <c r="H270" s="33" t="s">
        <v>30</v>
      </c>
      <c r="I270" s="7">
        <f>'[1]1114'!AU6</f>
        <v>9</v>
      </c>
      <c r="J270" s="7">
        <f>'[1]1114'!AV6</f>
        <v>147</v>
      </c>
      <c r="K270" s="7">
        <f t="shared" si="27"/>
        <v>73.5</v>
      </c>
      <c r="L270" s="7">
        <f t="shared" si="28"/>
        <v>73.5</v>
      </c>
      <c r="M270" s="33"/>
      <c r="N270" s="33"/>
      <c r="O270" s="48"/>
    </row>
    <row r="271" spans="1:15" ht="15.75">
      <c r="A271" s="58">
        <v>4</v>
      </c>
      <c r="B271" s="31"/>
      <c r="C271" s="60" t="str">
        <f>'[1]1114'!B9</f>
        <v>Коврове покриття 7*4</v>
      </c>
      <c r="D271" s="33"/>
      <c r="E271" s="107">
        <v>1114006</v>
      </c>
      <c r="F271" s="33"/>
      <c r="G271" s="33"/>
      <c r="H271" s="33" t="s">
        <v>30</v>
      </c>
      <c r="I271" s="7">
        <f>'[1]1114'!AU9</f>
        <v>1</v>
      </c>
      <c r="J271" s="7">
        <f>'[1]1114'!AV9</f>
        <v>1535</v>
      </c>
      <c r="K271" s="7">
        <f t="shared" si="27"/>
        <v>767.5</v>
      </c>
      <c r="L271" s="7">
        <f t="shared" si="28"/>
        <v>767.5</v>
      </c>
      <c r="M271" s="33"/>
      <c r="N271" s="33"/>
      <c r="O271" s="48"/>
    </row>
    <row r="272" spans="1:15" ht="15.75">
      <c r="A272" s="58">
        <v>5</v>
      </c>
      <c r="B272" s="31"/>
      <c r="C272" s="60" t="str">
        <f>'[1]1114'!B10</f>
        <v>Штора (персик) 6,5м</v>
      </c>
      <c r="D272" s="33"/>
      <c r="E272" s="107">
        <v>1114007</v>
      </c>
      <c r="F272" s="33"/>
      <c r="G272" s="33"/>
      <c r="H272" s="33" t="s">
        <v>30</v>
      </c>
      <c r="I272" s="7">
        <f>'[1]1114'!AU10</f>
        <v>1</v>
      </c>
      <c r="J272" s="7">
        <f>'[1]1114'!AV10</f>
        <v>190</v>
      </c>
      <c r="K272" s="7">
        <f t="shared" si="27"/>
        <v>95</v>
      </c>
      <c r="L272" s="7">
        <f t="shared" si="28"/>
        <v>95</v>
      </c>
      <c r="M272" s="33"/>
      <c r="N272" s="33"/>
      <c r="O272" s="48"/>
    </row>
    <row r="273" spans="1:15" ht="15.75">
      <c r="A273" s="58">
        <v>6</v>
      </c>
      <c r="B273" s="31"/>
      <c r="C273" s="60" t="str">
        <f>'[1]1114'!B11</f>
        <v>Штора салатна 4м</v>
      </c>
      <c r="D273" s="33"/>
      <c r="E273" s="107">
        <v>1114008</v>
      </c>
      <c r="F273" s="33"/>
      <c r="G273" s="33"/>
      <c r="H273" s="33" t="s">
        <v>30</v>
      </c>
      <c r="I273" s="7">
        <f>'[1]1114'!AU11</f>
        <v>2</v>
      </c>
      <c r="J273" s="7">
        <f>'[1]1114'!AV11</f>
        <v>140</v>
      </c>
      <c r="K273" s="7">
        <f t="shared" si="27"/>
        <v>70</v>
      </c>
      <c r="L273" s="7">
        <f t="shared" si="28"/>
        <v>70</v>
      </c>
      <c r="M273" s="33"/>
      <c r="N273" s="33"/>
      <c r="O273" s="48"/>
    </row>
    <row r="274" spans="1:15" ht="15.75">
      <c r="A274" s="58">
        <v>7</v>
      </c>
      <c r="B274" s="31"/>
      <c r="C274" s="60" t="str">
        <f>'[1]1114'!B12</f>
        <v xml:space="preserve">Штора шифон </v>
      </c>
      <c r="D274" s="33"/>
      <c r="E274" s="107">
        <v>1114009</v>
      </c>
      <c r="F274" s="33"/>
      <c r="G274" s="33"/>
      <c r="H274" s="33" t="s">
        <v>30</v>
      </c>
      <c r="I274" s="7">
        <f>'[1]1114'!AU12</f>
        <v>2</v>
      </c>
      <c r="J274" s="7">
        <f>'[1]1114'!AV12</f>
        <v>50</v>
      </c>
      <c r="K274" s="7">
        <f t="shared" si="27"/>
        <v>25</v>
      </c>
      <c r="L274" s="7">
        <f t="shared" si="28"/>
        <v>25</v>
      </c>
      <c r="M274" s="33"/>
      <c r="N274" s="33"/>
      <c r="O274" s="48"/>
    </row>
    <row r="275" spans="1:15" ht="15.75">
      <c r="A275" s="58">
        <v>8</v>
      </c>
      <c r="B275" s="31"/>
      <c r="C275" s="60" t="str">
        <f>'[1]1114'!B13</f>
        <v>Штора біла 25м</v>
      </c>
      <c r="D275" s="33"/>
      <c r="E275" s="107">
        <v>1114010</v>
      </c>
      <c r="F275" s="33"/>
      <c r="G275" s="33"/>
      <c r="H275" s="33" t="s">
        <v>30</v>
      </c>
      <c r="I275" s="7">
        <f>'[1]1114'!AU13</f>
        <v>1</v>
      </c>
      <c r="J275" s="7">
        <f>'[1]1114'!AV13</f>
        <v>800</v>
      </c>
      <c r="K275" s="7">
        <f t="shared" si="27"/>
        <v>400</v>
      </c>
      <c r="L275" s="7">
        <f t="shared" si="28"/>
        <v>400</v>
      </c>
      <c r="M275" s="33"/>
      <c r="N275" s="33"/>
      <c r="O275" s="48"/>
    </row>
    <row r="276" spans="1:15" ht="15.75">
      <c r="A276" s="58">
        <v>9</v>
      </c>
      <c r="B276" s="31"/>
      <c r="C276" s="60" t="str">
        <f>'[1]1114'!B16</f>
        <v>Штори жовті (декор)</v>
      </c>
      <c r="D276" s="33"/>
      <c r="E276" s="107">
        <v>1114013</v>
      </c>
      <c r="F276" s="33"/>
      <c r="G276" s="33"/>
      <c r="H276" s="33" t="s">
        <v>30</v>
      </c>
      <c r="I276" s="7">
        <f>'[1]1114'!AU16</f>
        <v>2</v>
      </c>
      <c r="J276" s="7">
        <f>'[1]1114'!AV16</f>
        <v>90</v>
      </c>
      <c r="K276" s="7">
        <f t="shared" si="27"/>
        <v>45</v>
      </c>
      <c r="L276" s="7">
        <f t="shared" si="28"/>
        <v>45</v>
      </c>
      <c r="M276" s="33"/>
      <c r="N276" s="33"/>
      <c r="O276" s="48"/>
    </row>
    <row r="277" spans="1:15" ht="15.75">
      <c r="A277" s="58">
        <v>10</v>
      </c>
      <c r="B277" s="31"/>
      <c r="C277" s="60" t="str">
        <f>'[1]1114'!B17</f>
        <v>Покривала</v>
      </c>
      <c r="D277" s="33"/>
      <c r="E277" s="107">
        <v>1114014</v>
      </c>
      <c r="F277" s="33"/>
      <c r="G277" s="33"/>
      <c r="H277" s="33" t="s">
        <v>30</v>
      </c>
      <c r="I277" s="7">
        <f>'[1]1114'!AU17</f>
        <v>2</v>
      </c>
      <c r="J277" s="7">
        <f>'[1]1114'!AV17</f>
        <v>80</v>
      </c>
      <c r="K277" s="7">
        <f t="shared" si="27"/>
        <v>40</v>
      </c>
      <c r="L277" s="7">
        <f t="shared" si="28"/>
        <v>40</v>
      </c>
      <c r="M277" s="33"/>
      <c r="N277" s="33"/>
      <c r="O277" s="48"/>
    </row>
    <row r="278" spans="1:15" ht="15.75">
      <c r="A278" s="58">
        <v>11</v>
      </c>
      <c r="B278" s="31"/>
      <c r="C278" s="60" t="str">
        <f>'[1]1114'!B18</f>
        <v>Покривала</v>
      </c>
      <c r="D278" s="33"/>
      <c r="E278" s="107">
        <v>1114015</v>
      </c>
      <c r="F278" s="33"/>
      <c r="G278" s="33"/>
      <c r="H278" s="33" t="s">
        <v>30</v>
      </c>
      <c r="I278" s="7">
        <f>'[1]1114'!AU18</f>
        <v>6</v>
      </c>
      <c r="J278" s="7">
        <f>'[1]1114'!AV18</f>
        <v>420</v>
      </c>
      <c r="K278" s="7">
        <f t="shared" si="27"/>
        <v>210</v>
      </c>
      <c r="L278" s="7">
        <f t="shared" si="28"/>
        <v>210</v>
      </c>
      <c r="M278" s="33"/>
      <c r="N278" s="33"/>
      <c r="O278" s="48"/>
    </row>
    <row r="279" spans="1:15" ht="15.75">
      <c r="A279" s="58">
        <v>12</v>
      </c>
      <c r="B279" s="31"/>
      <c r="C279" s="60" t="str">
        <f>'[1]1114'!B19</f>
        <v>Килим</v>
      </c>
      <c r="D279" s="33"/>
      <c r="E279" s="107">
        <v>1114016</v>
      </c>
      <c r="F279" s="33"/>
      <c r="G279" s="33"/>
      <c r="H279" s="33" t="s">
        <v>30</v>
      </c>
      <c r="I279" s="7">
        <f>'[1]1114'!AU19</f>
        <v>1</v>
      </c>
      <c r="J279" s="7">
        <f>'[1]1114'!AV19</f>
        <v>1220</v>
      </c>
      <c r="K279" s="7">
        <f t="shared" si="27"/>
        <v>610</v>
      </c>
      <c r="L279" s="7">
        <f t="shared" si="28"/>
        <v>610</v>
      </c>
      <c r="M279" s="33"/>
      <c r="N279" s="33"/>
      <c r="O279" s="48"/>
    </row>
    <row r="280" spans="1:15" ht="15.75">
      <c r="A280" s="58">
        <v>13</v>
      </c>
      <c r="B280" s="31"/>
      <c r="C280" s="60" t="str">
        <f>'[1]1114'!B20</f>
        <v>Ламбрикен 6м</v>
      </c>
      <c r="D280" s="33"/>
      <c r="E280" s="107">
        <v>1114017</v>
      </c>
      <c r="F280" s="33"/>
      <c r="G280" s="33"/>
      <c r="H280" s="33" t="s">
        <v>30</v>
      </c>
      <c r="I280" s="7">
        <f>'[1]1114'!AU20</f>
        <v>1</v>
      </c>
      <c r="J280" s="7">
        <f>'[1]1114'!AV20</f>
        <v>869</v>
      </c>
      <c r="K280" s="7">
        <f t="shared" si="27"/>
        <v>434.5</v>
      </c>
      <c r="L280" s="7">
        <f t="shared" si="28"/>
        <v>434.5</v>
      </c>
      <c r="M280" s="33"/>
      <c r="N280" s="33"/>
      <c r="O280" s="48"/>
    </row>
    <row r="281" spans="1:15" ht="15.75">
      <c r="A281" s="58">
        <v>14</v>
      </c>
      <c r="B281" s="31"/>
      <c r="C281" s="60" t="str">
        <f>'[1]1114'!B21</f>
        <v>Штора нічна</v>
      </c>
      <c r="D281" s="33"/>
      <c r="E281" s="107">
        <v>1114018</v>
      </c>
      <c r="F281" s="33"/>
      <c r="G281" s="33"/>
      <c r="H281" s="33" t="s">
        <v>30</v>
      </c>
      <c r="I281" s="7">
        <f>'[1]1114'!AU21</f>
        <v>5</v>
      </c>
      <c r="J281" s="7">
        <f>'[1]1114'!AV21</f>
        <v>630</v>
      </c>
      <c r="K281" s="7">
        <f t="shared" si="27"/>
        <v>315</v>
      </c>
      <c r="L281" s="7">
        <f t="shared" si="28"/>
        <v>315</v>
      </c>
      <c r="M281" s="33"/>
      <c r="N281" s="33"/>
      <c r="O281" s="48"/>
    </row>
    <row r="282" spans="1:15" ht="15.75">
      <c r="A282" s="58">
        <v>15</v>
      </c>
      <c r="B282" s="31"/>
      <c r="C282" s="60" t="str">
        <f>'[1]1114'!B22</f>
        <v>Покривала бежеві</v>
      </c>
      <c r="D282" s="33"/>
      <c r="E282" s="107">
        <v>1114019</v>
      </c>
      <c r="F282" s="33"/>
      <c r="G282" s="33"/>
      <c r="H282" s="33" t="s">
        <v>30</v>
      </c>
      <c r="I282" s="7">
        <f>'[1]1114'!AU22</f>
        <v>22</v>
      </c>
      <c r="J282" s="7">
        <f>'[1]1114'!AV22</f>
        <v>594</v>
      </c>
      <c r="K282" s="7">
        <f t="shared" si="27"/>
        <v>297</v>
      </c>
      <c r="L282" s="7">
        <f t="shared" si="28"/>
        <v>297</v>
      </c>
      <c r="M282" s="33"/>
      <c r="N282" s="33"/>
      <c r="O282" s="48"/>
    </row>
    <row r="283" spans="1:15" ht="15.75">
      <c r="A283" s="58">
        <v>16</v>
      </c>
      <c r="B283" s="31"/>
      <c r="C283" s="60" t="str">
        <f>'[1]1114'!B23</f>
        <v>Мати гімнаст.</v>
      </c>
      <c r="D283" s="33"/>
      <c r="E283" s="107">
        <v>1114020</v>
      </c>
      <c r="F283" s="33"/>
      <c r="G283" s="33"/>
      <c r="H283" s="33" t="s">
        <v>30</v>
      </c>
      <c r="I283" s="7">
        <f>'[1]1114'!AU23</f>
        <v>4</v>
      </c>
      <c r="J283" s="7">
        <f>'[1]1114'!AV23</f>
        <v>4480</v>
      </c>
      <c r="K283" s="7">
        <f t="shared" si="27"/>
        <v>2240</v>
      </c>
      <c r="L283" s="7">
        <f t="shared" si="28"/>
        <v>2240</v>
      </c>
      <c r="M283" s="33"/>
      <c r="N283" s="33"/>
      <c r="O283" s="48"/>
    </row>
    <row r="284" spans="1:15" ht="15.75">
      <c r="A284" s="58">
        <v>17</v>
      </c>
      <c r="B284" s="31"/>
      <c r="C284" s="60" t="str">
        <f>'[1]1114'!B24</f>
        <v>Матраци</v>
      </c>
      <c r="D284" s="33"/>
      <c r="E284" s="107">
        <v>1114021</v>
      </c>
      <c r="F284" s="33"/>
      <c r="G284" s="33"/>
      <c r="H284" s="33" t="s">
        <v>30</v>
      </c>
      <c r="I284" s="7">
        <f>'[1]1114'!AU24</f>
        <v>19</v>
      </c>
      <c r="J284" s="7">
        <f>'[1]1114'!AV24</f>
        <v>1558</v>
      </c>
      <c r="K284" s="7">
        <f t="shared" si="27"/>
        <v>779</v>
      </c>
      <c r="L284" s="7">
        <f t="shared" si="28"/>
        <v>779</v>
      </c>
      <c r="M284" s="33"/>
      <c r="N284" s="33"/>
      <c r="O284" s="48"/>
    </row>
    <row r="285" spans="1:15" ht="15.75">
      <c r="A285" s="58">
        <v>18</v>
      </c>
      <c r="B285" s="31"/>
      <c r="C285" s="60" t="str">
        <f>'[1]1114'!B25</f>
        <v>Комплект постільн білизни</v>
      </c>
      <c r="D285" s="33"/>
      <c r="E285" s="107">
        <v>1114022</v>
      </c>
      <c r="F285" s="33"/>
      <c r="G285" s="33"/>
      <c r="H285" s="33" t="s">
        <v>30</v>
      </c>
      <c r="I285" s="7">
        <f>'[1]1114'!AU25</f>
        <v>25</v>
      </c>
      <c r="J285" s="7">
        <f>'[1]1114'!AV25</f>
        <v>3025</v>
      </c>
      <c r="K285" s="7">
        <f t="shared" si="27"/>
        <v>1512.5</v>
      </c>
      <c r="L285" s="7">
        <f t="shared" si="28"/>
        <v>1512.5</v>
      </c>
      <c r="M285" s="33"/>
      <c r="N285" s="33"/>
      <c r="O285" s="48"/>
    </row>
    <row r="286" spans="1:15" ht="15.75">
      <c r="A286" s="58">
        <v>19</v>
      </c>
      <c r="B286" s="31"/>
      <c r="C286" s="60" t="str">
        <f>'[1]1114'!B26</f>
        <v>Подушки</v>
      </c>
      <c r="D286" s="33"/>
      <c r="E286" s="107">
        <v>1114023</v>
      </c>
      <c r="F286" s="33"/>
      <c r="G286" s="33"/>
      <c r="H286" s="33" t="s">
        <v>30</v>
      </c>
      <c r="I286" s="7">
        <f>'[1]1114'!AU26</f>
        <v>15</v>
      </c>
      <c r="J286" s="7">
        <f>'[1]1114'!AV26</f>
        <v>840</v>
      </c>
      <c r="K286" s="7">
        <f t="shared" si="27"/>
        <v>420</v>
      </c>
      <c r="L286" s="7">
        <f t="shared" si="28"/>
        <v>420</v>
      </c>
      <c r="M286" s="33"/>
      <c r="N286" s="33"/>
      <c r="O286" s="48"/>
    </row>
    <row r="287" spans="1:15" ht="15.75">
      <c r="A287" s="58">
        <v>20</v>
      </c>
      <c r="B287" s="31"/>
      <c r="C287" s="60" t="str">
        <f>'[1]1114'!B27</f>
        <v>Рушник дитячий</v>
      </c>
      <c r="D287" s="33"/>
      <c r="E287" s="107">
        <v>1114024</v>
      </c>
      <c r="F287" s="33"/>
      <c r="G287" s="33"/>
      <c r="H287" s="33" t="s">
        <v>30</v>
      </c>
      <c r="I287" s="7">
        <f>'[1]1114'!AU27</f>
        <v>75</v>
      </c>
      <c r="J287" s="7">
        <f>'[1]1114'!AV27</f>
        <v>2625</v>
      </c>
      <c r="K287" s="7">
        <f t="shared" si="27"/>
        <v>1312.5</v>
      </c>
      <c r="L287" s="7">
        <f t="shared" si="28"/>
        <v>1312.5</v>
      </c>
      <c r="M287" s="33"/>
      <c r="N287" s="33"/>
      <c r="O287" s="48"/>
    </row>
    <row r="288" spans="1:15" ht="15.75">
      <c r="A288" s="58">
        <v>21</v>
      </c>
      <c r="B288" s="31"/>
      <c r="C288" s="60" t="str">
        <f>'[1]1114'!B28</f>
        <v>Сукня дитяча голуба</v>
      </c>
      <c r="D288" s="33"/>
      <c r="E288" s="107">
        <v>1114025</v>
      </c>
      <c r="F288" s="33"/>
      <c r="G288" s="33"/>
      <c r="H288" s="33" t="s">
        <v>30</v>
      </c>
      <c r="I288" s="7">
        <f>'[1]1114'!AU28</f>
        <v>3</v>
      </c>
      <c r="J288" s="7">
        <f>'[1]1114'!AV28</f>
        <v>120</v>
      </c>
      <c r="K288" s="7">
        <f t="shared" si="27"/>
        <v>60</v>
      </c>
      <c r="L288" s="7">
        <f t="shared" si="28"/>
        <v>60</v>
      </c>
      <c r="M288" s="33"/>
      <c r="N288" s="33"/>
      <c r="O288" s="48"/>
    </row>
    <row r="289" spans="1:15" ht="15.75">
      <c r="A289" s="58">
        <v>22</v>
      </c>
      <c r="B289" s="31"/>
      <c r="C289" s="60" t="str">
        <f>'[1]1114'!B29</f>
        <v>Сукня дит.жовта</v>
      </c>
      <c r="D289" s="33"/>
      <c r="E289" s="107">
        <v>1114026</v>
      </c>
      <c r="F289" s="33"/>
      <c r="G289" s="33"/>
      <c r="H289" s="33" t="s">
        <v>30</v>
      </c>
      <c r="I289" s="7">
        <f>'[1]1114'!AU29</f>
        <v>3</v>
      </c>
      <c r="J289" s="7">
        <f>'[1]1114'!AV29</f>
        <v>120</v>
      </c>
      <c r="K289" s="7">
        <f t="shared" si="27"/>
        <v>60</v>
      </c>
      <c r="L289" s="7">
        <f t="shared" si="28"/>
        <v>60</v>
      </c>
      <c r="M289" s="33"/>
      <c r="N289" s="33"/>
      <c r="O289" s="48"/>
    </row>
    <row r="290" spans="1:15" ht="15.75">
      <c r="A290" s="58">
        <v>23</v>
      </c>
      <c r="B290" s="31"/>
      <c r="C290" s="60" t="str">
        <f>'[1]1114'!B30</f>
        <v>Завіса для куліс голуба</v>
      </c>
      <c r="D290" s="33"/>
      <c r="E290" s="107">
        <v>1114027</v>
      </c>
      <c r="F290" s="33"/>
      <c r="G290" s="33"/>
      <c r="H290" s="33" t="s">
        <v>30</v>
      </c>
      <c r="I290" s="7">
        <f>'[1]1114'!AU30</f>
        <v>2</v>
      </c>
      <c r="J290" s="7">
        <f>'[1]1114'!AV30</f>
        <v>120</v>
      </c>
      <c r="K290" s="7">
        <f t="shared" si="27"/>
        <v>60</v>
      </c>
      <c r="L290" s="7">
        <f t="shared" si="28"/>
        <v>60</v>
      </c>
      <c r="M290" s="33"/>
      <c r="N290" s="33"/>
      <c r="O290" s="48"/>
    </row>
    <row r="291" spans="1:15" ht="15.75">
      <c r="A291" s="58">
        <v>24</v>
      </c>
      <c r="B291" s="31"/>
      <c r="C291" s="60" t="str">
        <f>'[1]1114'!B31</f>
        <v>Балахон жовтий д/вист</v>
      </c>
      <c r="D291" s="33"/>
      <c r="E291" s="107">
        <v>1114028</v>
      </c>
      <c r="F291" s="33"/>
      <c r="G291" s="33"/>
      <c r="H291" s="33" t="s">
        <v>30</v>
      </c>
      <c r="I291" s="7">
        <f>'[1]1114'!AU31</f>
        <v>1</v>
      </c>
      <c r="J291" s="7">
        <f>'[1]1114'!AV31</f>
        <v>43</v>
      </c>
      <c r="K291" s="7">
        <f t="shared" si="27"/>
        <v>21.5</v>
      </c>
      <c r="L291" s="7">
        <f t="shared" si="28"/>
        <v>21.5</v>
      </c>
      <c r="M291" s="33"/>
      <c r="N291" s="33"/>
      <c r="O291" s="48"/>
    </row>
    <row r="292" spans="1:15" ht="15.75">
      <c r="A292" s="58">
        <v>25</v>
      </c>
      <c r="B292" s="31"/>
      <c r="C292" s="60" t="str">
        <f>'[1]1114'!B32</f>
        <v>Диван рожевий дит.</v>
      </c>
      <c r="D292" s="33"/>
      <c r="E292" s="107">
        <v>1114029</v>
      </c>
      <c r="F292" s="33"/>
      <c r="G292" s="33"/>
      <c r="H292" s="33" t="s">
        <v>30</v>
      </c>
      <c r="I292" s="7">
        <f>'[1]1114'!AU32</f>
        <v>1</v>
      </c>
      <c r="J292" s="7">
        <f>'[1]1114'!AV32</f>
        <v>185</v>
      </c>
      <c r="K292" s="7">
        <f t="shared" si="27"/>
        <v>92.5</v>
      </c>
      <c r="L292" s="7">
        <f t="shared" si="28"/>
        <v>92.5</v>
      </c>
      <c r="M292" s="33"/>
      <c r="N292" s="33"/>
      <c r="O292" s="48"/>
    </row>
    <row r="293" spans="1:15" ht="15.75">
      <c r="A293" s="58">
        <v>26</v>
      </c>
      <c r="B293" s="31"/>
      <c r="C293" s="60" t="str">
        <f>'[1]1114'!B33</f>
        <v>Тунель спортивний</v>
      </c>
      <c r="D293" s="33"/>
      <c r="E293" s="107">
        <v>1114030</v>
      </c>
      <c r="F293" s="33"/>
      <c r="G293" s="33"/>
      <c r="H293" s="33" t="s">
        <v>30</v>
      </c>
      <c r="I293" s="7">
        <f>'[1]1114'!AU33</f>
        <v>2</v>
      </c>
      <c r="J293" s="7">
        <f>'[1]1114'!AV33</f>
        <v>60</v>
      </c>
      <c r="K293" s="7">
        <f t="shared" si="27"/>
        <v>30</v>
      </c>
      <c r="L293" s="7">
        <f t="shared" si="28"/>
        <v>30</v>
      </c>
      <c r="M293" s="33"/>
      <c r="N293" s="33"/>
      <c r="O293" s="48"/>
    </row>
    <row r="294" spans="1:15" ht="15.75">
      <c r="A294" s="58">
        <v>27</v>
      </c>
      <c r="B294" s="31"/>
      <c r="C294" s="60" t="str">
        <f>'[1]1114'!B34</f>
        <v>Штора біло-зелена</v>
      </c>
      <c r="D294" s="33"/>
      <c r="E294" s="107">
        <v>1114031</v>
      </c>
      <c r="F294" s="33"/>
      <c r="G294" s="33"/>
      <c r="H294" s="33" t="s">
        <v>30</v>
      </c>
      <c r="I294" s="7">
        <f>'[1]1114'!AU34</f>
        <v>1</v>
      </c>
      <c r="J294" s="7">
        <f>'[1]1114'!AV34</f>
        <v>35</v>
      </c>
      <c r="K294" s="7">
        <f t="shared" si="27"/>
        <v>17.5</v>
      </c>
      <c r="L294" s="7">
        <f t="shared" si="28"/>
        <v>17.5</v>
      </c>
      <c r="M294" s="33"/>
      <c r="N294" s="33"/>
      <c r="O294" s="48"/>
    </row>
    <row r="295" spans="1:15" ht="15.75">
      <c r="A295" s="58">
        <v>28</v>
      </c>
      <c r="B295" s="31"/>
      <c r="C295" s="60" t="str">
        <f>'[1]1114'!B36</f>
        <v>Покривало</v>
      </c>
      <c r="D295" s="33"/>
      <c r="E295" s="107">
        <v>1114033</v>
      </c>
      <c r="F295" s="33"/>
      <c r="G295" s="33"/>
      <c r="H295" s="33" t="s">
        <v>30</v>
      </c>
      <c r="I295" s="7">
        <f>'[1]1114'!AU36</f>
        <v>3</v>
      </c>
      <c r="J295" s="7">
        <f>'[1]1114'!AV36</f>
        <v>120</v>
      </c>
      <c r="K295" s="7">
        <f t="shared" si="27"/>
        <v>60</v>
      </c>
      <c r="L295" s="7">
        <f t="shared" si="28"/>
        <v>60</v>
      </c>
      <c r="M295" s="33"/>
      <c r="N295" s="33"/>
      <c r="O295" s="48"/>
    </row>
    <row r="296" spans="1:15" ht="15.75">
      <c r="A296" s="58">
        <v>29</v>
      </c>
      <c r="B296" s="31"/>
      <c r="C296" s="60" t="str">
        <f>'[1]1114'!B37</f>
        <v>Ширма театр (зим.фон)</v>
      </c>
      <c r="D296" s="33"/>
      <c r="E296" s="107">
        <v>1114034</v>
      </c>
      <c r="F296" s="33"/>
      <c r="G296" s="33"/>
      <c r="H296" s="33" t="s">
        <v>30</v>
      </c>
      <c r="I296" s="7">
        <f>'[1]1114'!AU37</f>
        <v>1</v>
      </c>
      <c r="J296" s="7">
        <f>'[1]1114'!AV37</f>
        <v>125</v>
      </c>
      <c r="K296" s="7">
        <f t="shared" si="27"/>
        <v>62.5</v>
      </c>
      <c r="L296" s="7">
        <f t="shared" si="28"/>
        <v>62.5</v>
      </c>
      <c r="M296" s="33"/>
      <c r="N296" s="33"/>
      <c r="O296" s="48"/>
    </row>
    <row r="297" spans="1:15" ht="15.75">
      <c r="A297" s="58">
        <v>30</v>
      </c>
      <c r="B297" s="31"/>
      <c r="C297" s="60" t="str">
        <f>'[1]1114'!B38</f>
        <v>Штора біло-перс</v>
      </c>
      <c r="D297" s="33"/>
      <c r="E297" s="107">
        <v>1114035</v>
      </c>
      <c r="F297" s="33"/>
      <c r="G297" s="33"/>
      <c r="H297" s="33" t="s">
        <v>30</v>
      </c>
      <c r="I297" s="7">
        <f>'[1]1114'!AU38</f>
        <v>1</v>
      </c>
      <c r="J297" s="7">
        <f>'[1]1114'!AV38</f>
        <v>40</v>
      </c>
      <c r="K297" s="7">
        <f t="shared" si="27"/>
        <v>20</v>
      </c>
      <c r="L297" s="7">
        <f t="shared" si="28"/>
        <v>20</v>
      </c>
      <c r="M297" s="33"/>
      <c r="N297" s="33"/>
      <c r="O297" s="48"/>
    </row>
    <row r="298" spans="1:15" ht="15.75">
      <c r="A298" s="58">
        <v>31</v>
      </c>
      <c r="B298" s="31"/>
      <c r="C298" s="60" t="str">
        <f>'[1]1114'!B39</f>
        <v xml:space="preserve">Штора біла шифон 10м </v>
      </c>
      <c r="D298" s="33"/>
      <c r="E298" s="107">
        <v>1114036</v>
      </c>
      <c r="F298" s="33"/>
      <c r="G298" s="33"/>
      <c r="H298" s="33" t="s">
        <v>30</v>
      </c>
      <c r="I298" s="7">
        <f>'[1]1114'!AU39</f>
        <v>1</v>
      </c>
      <c r="J298" s="7">
        <f>'[1]1114'!AV39</f>
        <v>575</v>
      </c>
      <c r="K298" s="7">
        <f t="shared" si="27"/>
        <v>287.5</v>
      </c>
      <c r="L298" s="7">
        <f t="shared" si="28"/>
        <v>287.5</v>
      </c>
      <c r="M298" s="33"/>
      <c r="N298" s="33"/>
      <c r="O298" s="48"/>
    </row>
    <row r="299" spans="1:15" ht="15.75">
      <c r="A299" s="33"/>
      <c r="B299" s="104" t="s">
        <v>21</v>
      </c>
      <c r="C299" s="105"/>
      <c r="D299" s="105"/>
      <c r="E299" s="105"/>
      <c r="F299" s="105"/>
      <c r="G299" s="105"/>
      <c r="H299" s="106"/>
      <c r="I299" s="24">
        <f>I266+I60+I55</f>
        <v>1097</v>
      </c>
      <c r="J299" s="24">
        <f>J266+J60+J55</f>
        <v>143973.72000000003</v>
      </c>
      <c r="K299" s="24">
        <f>K266+K60+K55</f>
        <v>71986.860000000015</v>
      </c>
      <c r="L299" s="24">
        <f>L266+L60+L55</f>
        <v>71986.860000000015</v>
      </c>
      <c r="M299" s="31"/>
      <c r="N299" s="31"/>
      <c r="O299" s="46"/>
    </row>
    <row r="300" spans="1:15" ht="15.75">
      <c r="A300" s="65"/>
      <c r="B300" s="31">
        <v>1211</v>
      </c>
      <c r="C300" s="70"/>
      <c r="D300" s="65"/>
      <c r="E300" s="65"/>
      <c r="F300" s="65"/>
      <c r="G300" s="65"/>
      <c r="H300" s="65"/>
      <c r="I300" s="65"/>
      <c r="J300" s="69" t="s">
        <v>31</v>
      </c>
      <c r="K300" s="69" t="s">
        <v>31</v>
      </c>
      <c r="L300" s="69" t="s">
        <v>31</v>
      </c>
      <c r="M300" s="65"/>
      <c r="N300" s="65"/>
      <c r="O300" s="66"/>
    </row>
    <row r="301" spans="1:15" ht="47.25">
      <c r="A301" s="65"/>
      <c r="B301" s="31" t="s">
        <v>22</v>
      </c>
      <c r="C301" s="70"/>
      <c r="D301" s="65"/>
      <c r="E301" s="65"/>
      <c r="F301" s="65"/>
      <c r="G301" s="65"/>
      <c r="H301" s="65"/>
      <c r="I301" s="65"/>
      <c r="J301" s="69"/>
      <c r="K301" s="69"/>
      <c r="L301" s="69"/>
      <c r="M301" s="65"/>
      <c r="N301" s="65"/>
      <c r="O301" s="66"/>
    </row>
    <row r="302" spans="1:15" s="28" customFormat="1" ht="15.75">
      <c r="A302" s="71"/>
      <c r="B302" s="31">
        <v>1212</v>
      </c>
      <c r="C302" s="74"/>
      <c r="D302" s="71"/>
      <c r="E302" s="71"/>
      <c r="F302" s="71"/>
      <c r="G302" s="71"/>
      <c r="H302" s="71"/>
      <c r="I302" s="71"/>
      <c r="J302" s="69" t="s">
        <v>31</v>
      </c>
      <c r="K302" s="69" t="s">
        <v>31</v>
      </c>
      <c r="L302" s="69" t="s">
        <v>31</v>
      </c>
      <c r="M302" s="71"/>
      <c r="N302" s="71"/>
      <c r="O302" s="72"/>
    </row>
    <row r="303" spans="1:15" s="28" customFormat="1" ht="78.75">
      <c r="A303" s="71"/>
      <c r="B303" s="31" t="s">
        <v>23</v>
      </c>
      <c r="C303" s="74"/>
      <c r="D303" s="71"/>
      <c r="E303" s="71"/>
      <c r="F303" s="71"/>
      <c r="G303" s="71"/>
      <c r="H303" s="71"/>
      <c r="I303" s="71"/>
      <c r="J303" s="69"/>
      <c r="K303" s="69"/>
      <c r="L303" s="69"/>
      <c r="M303" s="71"/>
      <c r="N303" s="71"/>
      <c r="O303" s="72"/>
    </row>
    <row r="304" spans="1:15" ht="15.75" hidden="1">
      <c r="A304" s="33"/>
      <c r="B304" s="31"/>
      <c r="C304" s="34"/>
      <c r="D304" s="33"/>
      <c r="E304" s="33"/>
      <c r="F304" s="33"/>
      <c r="G304" s="33"/>
      <c r="H304" s="33"/>
      <c r="I304" s="33"/>
      <c r="J304" s="37"/>
      <c r="K304" s="37"/>
      <c r="L304" s="37"/>
      <c r="M304" s="33"/>
      <c r="N304" s="33"/>
      <c r="O304" s="48"/>
    </row>
    <row r="305" spans="1:15" ht="15.75" hidden="1">
      <c r="A305" s="33"/>
      <c r="B305" s="31"/>
      <c r="C305" s="34"/>
      <c r="D305" s="33"/>
      <c r="E305" s="33"/>
      <c r="F305" s="33"/>
      <c r="G305" s="33"/>
      <c r="H305" s="33"/>
      <c r="I305" s="33"/>
      <c r="J305" s="37"/>
      <c r="K305" s="37"/>
      <c r="L305" s="37"/>
      <c r="M305" s="33"/>
      <c r="N305" s="33"/>
      <c r="O305" s="48"/>
    </row>
    <row r="306" spans="1:15" ht="15.75">
      <c r="A306" s="65"/>
      <c r="B306" s="31">
        <v>1213</v>
      </c>
      <c r="C306" s="70"/>
      <c r="D306" s="65"/>
      <c r="E306" s="65"/>
      <c r="F306" s="65"/>
      <c r="G306" s="65"/>
      <c r="H306" s="65"/>
      <c r="I306" s="65"/>
      <c r="J306" s="69" t="s">
        <v>31</v>
      </c>
      <c r="K306" s="69" t="s">
        <v>31</v>
      </c>
      <c r="L306" s="69" t="s">
        <v>31</v>
      </c>
      <c r="M306" s="65"/>
      <c r="N306" s="65"/>
      <c r="O306" s="66"/>
    </row>
    <row r="307" spans="1:15" ht="63">
      <c r="A307" s="65"/>
      <c r="B307" s="31" t="s">
        <v>24</v>
      </c>
      <c r="C307" s="70"/>
      <c r="D307" s="65"/>
      <c r="E307" s="65"/>
      <c r="F307" s="65"/>
      <c r="G307" s="65"/>
      <c r="H307" s="65"/>
      <c r="I307" s="65"/>
      <c r="J307" s="69"/>
      <c r="K307" s="69"/>
      <c r="L307" s="69"/>
      <c r="M307" s="65"/>
      <c r="N307" s="65"/>
      <c r="O307" s="66"/>
    </row>
    <row r="308" spans="1:15" ht="15.75">
      <c r="A308" s="65"/>
      <c r="B308" s="31">
        <v>1214</v>
      </c>
      <c r="C308" s="70"/>
      <c r="D308" s="65"/>
      <c r="E308" s="65"/>
      <c r="F308" s="65"/>
      <c r="G308" s="65"/>
      <c r="H308" s="65"/>
      <c r="I308" s="65"/>
      <c r="J308" s="69" t="s">
        <v>31</v>
      </c>
      <c r="K308" s="69" t="s">
        <v>31</v>
      </c>
      <c r="L308" s="69" t="s">
        <v>31</v>
      </c>
      <c r="M308" s="65"/>
      <c r="N308" s="65"/>
      <c r="O308" s="66"/>
    </row>
    <row r="309" spans="1:15" ht="47.25">
      <c r="A309" s="65"/>
      <c r="B309" s="31" t="s">
        <v>25</v>
      </c>
      <c r="C309" s="70"/>
      <c r="D309" s="65"/>
      <c r="E309" s="65"/>
      <c r="F309" s="65"/>
      <c r="G309" s="65"/>
      <c r="H309" s="65"/>
      <c r="I309" s="65"/>
      <c r="J309" s="69"/>
      <c r="K309" s="69"/>
      <c r="L309" s="69"/>
      <c r="M309" s="65"/>
      <c r="N309" s="65"/>
      <c r="O309" s="66"/>
    </row>
    <row r="310" spans="1:15" ht="15.75">
      <c r="A310" s="65"/>
      <c r="B310" s="31">
        <v>1215</v>
      </c>
      <c r="C310" s="70"/>
      <c r="D310" s="65"/>
      <c r="E310" s="65"/>
      <c r="F310" s="65"/>
      <c r="G310" s="65"/>
      <c r="H310" s="65"/>
      <c r="I310" s="65"/>
      <c r="J310" s="69" t="s">
        <v>31</v>
      </c>
      <c r="K310" s="69" t="s">
        <v>31</v>
      </c>
      <c r="L310" s="69" t="s">
        <v>31</v>
      </c>
      <c r="M310" s="65"/>
      <c r="N310" s="65"/>
      <c r="O310" s="66"/>
    </row>
    <row r="311" spans="1:15" ht="63">
      <c r="A311" s="65"/>
      <c r="B311" s="31" t="s">
        <v>26</v>
      </c>
      <c r="C311" s="70"/>
      <c r="D311" s="65"/>
      <c r="E311" s="65"/>
      <c r="F311" s="65"/>
      <c r="G311" s="65"/>
      <c r="H311" s="65"/>
      <c r="I311" s="65"/>
      <c r="J311" s="69"/>
      <c r="K311" s="69"/>
      <c r="L311" s="69"/>
      <c r="M311" s="65"/>
      <c r="N311" s="65"/>
      <c r="O311" s="66"/>
    </row>
    <row r="312" spans="1:15" ht="15.75">
      <c r="A312" s="65"/>
      <c r="B312" s="31">
        <v>1216</v>
      </c>
      <c r="C312" s="70"/>
      <c r="D312" s="65"/>
      <c r="E312" s="65"/>
      <c r="F312" s="65"/>
      <c r="G312" s="65"/>
      <c r="H312" s="65"/>
      <c r="I312" s="65"/>
      <c r="J312" s="69" t="s">
        <v>31</v>
      </c>
      <c r="K312" s="69" t="s">
        <v>31</v>
      </c>
      <c r="L312" s="69" t="s">
        <v>31</v>
      </c>
      <c r="M312" s="65"/>
      <c r="N312" s="65"/>
      <c r="O312" s="66"/>
    </row>
    <row r="313" spans="1:15" ht="47.25">
      <c r="A313" s="65"/>
      <c r="B313" s="31" t="s">
        <v>27</v>
      </c>
      <c r="C313" s="70"/>
      <c r="D313" s="65"/>
      <c r="E313" s="65"/>
      <c r="F313" s="65"/>
      <c r="G313" s="65"/>
      <c r="H313" s="65"/>
      <c r="I313" s="65"/>
      <c r="J313" s="69"/>
      <c r="K313" s="69"/>
      <c r="L313" s="69"/>
      <c r="M313" s="65"/>
      <c r="N313" s="65"/>
      <c r="O313" s="66"/>
    </row>
    <row r="314" spans="1:15" ht="15.75">
      <c r="A314" s="33"/>
      <c r="B314" s="67" t="s">
        <v>28</v>
      </c>
      <c r="C314" s="67"/>
      <c r="D314" s="67"/>
      <c r="E314" s="67"/>
      <c r="F314" s="67"/>
      <c r="G314" s="67"/>
      <c r="H314" s="67"/>
      <c r="I314" s="33"/>
      <c r="J314" s="33" t="str">
        <f>J302</f>
        <v>___</v>
      </c>
      <c r="K314" s="33" t="str">
        <f t="shared" ref="K314:L314" si="29">K302</f>
        <v>___</v>
      </c>
      <c r="L314" s="33" t="str">
        <f t="shared" si="29"/>
        <v>___</v>
      </c>
      <c r="M314" s="33"/>
      <c r="N314" s="33"/>
      <c r="O314" s="46"/>
    </row>
    <row r="315" spans="1:15" ht="15.75">
      <c r="A315" s="33"/>
      <c r="B315" s="67" t="s">
        <v>29</v>
      </c>
      <c r="C315" s="67"/>
      <c r="D315" s="67"/>
      <c r="E315" s="67"/>
      <c r="F315" s="67"/>
      <c r="G315" s="67"/>
      <c r="H315" s="67"/>
      <c r="I315" s="15">
        <f>I299+I54</f>
        <v>1135</v>
      </c>
      <c r="J315" s="16">
        <f>J299+J54</f>
        <v>818644.77</v>
      </c>
      <c r="K315" s="32">
        <f>K299+K54</f>
        <v>480905.16331666673</v>
      </c>
      <c r="L315" s="16">
        <f>L299+L54</f>
        <v>337739.6066833334</v>
      </c>
      <c r="M315" s="8"/>
      <c r="N315" s="8"/>
      <c r="O315" s="46"/>
    </row>
    <row r="316" spans="1:15" ht="15.75">
      <c r="A316" s="1"/>
    </row>
    <row r="317" spans="1:15" ht="15.75">
      <c r="B317" s="68" t="s">
        <v>115</v>
      </c>
      <c r="C317" s="68"/>
      <c r="D317" s="68"/>
      <c r="E317" s="68"/>
      <c r="F317" s="68"/>
    </row>
    <row r="318" spans="1:15">
      <c r="E318" s="18"/>
      <c r="F318" s="18"/>
      <c r="G318" s="18"/>
      <c r="H318" s="18"/>
    </row>
    <row r="319" spans="1:15">
      <c r="C319" s="54" t="s">
        <v>116</v>
      </c>
      <c r="E319" s="18" t="s">
        <v>35</v>
      </c>
      <c r="F319" s="61" t="s">
        <v>120</v>
      </c>
      <c r="G319" s="61"/>
      <c r="H319" s="61"/>
    </row>
    <row r="320" spans="1:15">
      <c r="E320" s="18"/>
      <c r="F320" s="63"/>
      <c r="G320" s="63"/>
      <c r="H320" s="63"/>
    </row>
    <row r="321" spans="2:8">
      <c r="C321" s="54" t="s">
        <v>117</v>
      </c>
      <c r="E321" s="18" t="s">
        <v>36</v>
      </c>
      <c r="F321" s="61" t="s">
        <v>121</v>
      </c>
      <c r="G321" s="61"/>
      <c r="H321" s="61"/>
    </row>
    <row r="322" spans="2:8">
      <c r="E322" s="18"/>
      <c r="F322" s="63"/>
      <c r="G322" s="63"/>
      <c r="H322" s="63"/>
    </row>
    <row r="323" spans="2:8">
      <c r="E323" s="18" t="s">
        <v>35</v>
      </c>
      <c r="F323" s="61" t="s">
        <v>122</v>
      </c>
      <c r="G323" s="61"/>
      <c r="H323" s="61"/>
    </row>
    <row r="324" spans="2:8">
      <c r="E324" s="18"/>
      <c r="F324" s="63"/>
      <c r="G324" s="63"/>
      <c r="H324" s="63"/>
    </row>
    <row r="325" spans="2:8">
      <c r="E325" s="18" t="s">
        <v>35</v>
      </c>
      <c r="F325" s="61" t="s">
        <v>123</v>
      </c>
      <c r="G325" s="61"/>
      <c r="H325" s="61"/>
    </row>
    <row r="326" spans="2:8">
      <c r="E326" s="18"/>
      <c r="F326" s="63"/>
      <c r="G326" s="63"/>
      <c r="H326" s="63"/>
    </row>
    <row r="327" spans="2:8">
      <c r="E327" s="18" t="s">
        <v>35</v>
      </c>
      <c r="F327" s="61" t="s">
        <v>124</v>
      </c>
      <c r="G327" s="61"/>
      <c r="H327" s="61"/>
    </row>
    <row r="328" spans="2:8">
      <c r="E328" s="18"/>
      <c r="F328" s="63"/>
      <c r="G328" s="63"/>
      <c r="H328" s="63"/>
    </row>
    <row r="329" spans="2:8">
      <c r="C329" s="22"/>
      <c r="D329" s="55"/>
      <c r="E329" s="44" t="s">
        <v>118</v>
      </c>
      <c r="F329" s="61" t="s">
        <v>125</v>
      </c>
      <c r="G329" s="61"/>
      <c r="H329" s="61"/>
    </row>
    <row r="330" spans="2:8">
      <c r="E330" s="18"/>
      <c r="F330" s="63"/>
      <c r="G330" s="63"/>
      <c r="H330" s="63"/>
    </row>
    <row r="331" spans="2:8" ht="30">
      <c r="B331" s="56" t="s">
        <v>37</v>
      </c>
      <c r="C331" s="22" t="s">
        <v>39</v>
      </c>
      <c r="D331" s="55"/>
      <c r="E331" s="18" t="s">
        <v>35</v>
      </c>
      <c r="F331" s="61" t="s">
        <v>126</v>
      </c>
      <c r="G331" s="61"/>
      <c r="H331" s="61"/>
    </row>
    <row r="332" spans="2:8">
      <c r="B332" s="56"/>
      <c r="E332" s="18"/>
      <c r="F332" s="61"/>
      <c r="G332" s="61"/>
      <c r="H332" s="61"/>
    </row>
    <row r="333" spans="2:8" ht="30">
      <c r="B333" s="56" t="s">
        <v>38</v>
      </c>
      <c r="C333" s="22" t="s">
        <v>39</v>
      </c>
      <c r="E333" s="18" t="s">
        <v>35</v>
      </c>
      <c r="F333" s="62" t="s">
        <v>127</v>
      </c>
      <c r="G333" s="62"/>
      <c r="H333" s="62"/>
    </row>
    <row r="334" spans="2:8">
      <c r="E334" s="18"/>
      <c r="F334" s="61"/>
      <c r="G334" s="61"/>
      <c r="H334" s="61"/>
    </row>
    <row r="335" spans="2:8">
      <c r="E335" s="18"/>
      <c r="F335" s="63"/>
      <c r="G335" s="63"/>
      <c r="H335" s="63"/>
    </row>
    <row r="337" spans="1:7">
      <c r="A337" s="20"/>
      <c r="B337" s="20"/>
      <c r="C337" s="19"/>
      <c r="D337" s="18"/>
      <c r="E337" s="64"/>
      <c r="F337" s="64"/>
      <c r="G337" s="64"/>
    </row>
    <row r="338" spans="1:7">
      <c r="A338" s="20"/>
      <c r="B338" s="20"/>
      <c r="C338" s="19"/>
      <c r="D338" s="18"/>
      <c r="E338" s="18"/>
      <c r="F338" s="18"/>
      <c r="G338" s="18"/>
    </row>
    <row r="339" spans="1:7">
      <c r="A339" s="20"/>
      <c r="B339" s="20"/>
      <c r="C339" s="19"/>
      <c r="D339" s="18"/>
      <c r="E339" s="18"/>
      <c r="F339" s="18"/>
      <c r="G339" s="18"/>
    </row>
    <row r="340" spans="1:7">
      <c r="A340" s="20"/>
      <c r="B340" s="20"/>
      <c r="C340" s="19"/>
      <c r="D340" s="18"/>
      <c r="E340" s="18"/>
      <c r="F340" s="18"/>
      <c r="G340" s="18"/>
    </row>
    <row r="341" spans="1:7">
      <c r="A341" s="20"/>
      <c r="B341" s="20"/>
      <c r="C341" s="19"/>
      <c r="D341" s="18"/>
      <c r="E341" s="18"/>
      <c r="F341" s="18"/>
      <c r="G341" s="18"/>
    </row>
    <row r="342" spans="1:7">
      <c r="A342" s="20"/>
      <c r="B342" s="20"/>
      <c r="C342" s="19"/>
      <c r="D342" s="18"/>
      <c r="E342" s="18"/>
      <c r="F342" s="18"/>
      <c r="G342" s="18"/>
    </row>
    <row r="343" spans="1:7">
      <c r="A343" s="20"/>
      <c r="B343" s="20"/>
      <c r="C343" s="19"/>
      <c r="D343" s="18"/>
      <c r="E343" s="18"/>
      <c r="F343" s="18"/>
      <c r="G343" s="18"/>
    </row>
  </sheetData>
  <mergeCells count="193">
    <mergeCell ref="F327:H327"/>
    <mergeCell ref="F326:H326"/>
    <mergeCell ref="F325:H325"/>
    <mergeCell ref="F322:H322"/>
    <mergeCell ref="F321:H321"/>
    <mergeCell ref="F320:H320"/>
    <mergeCell ref="F319:H319"/>
    <mergeCell ref="C4:C6"/>
    <mergeCell ref="A1:N1"/>
    <mergeCell ref="B54:H54"/>
    <mergeCell ref="C44:C45"/>
    <mergeCell ref="D44:D45"/>
    <mergeCell ref="E44:E45"/>
    <mergeCell ref="F44:F45"/>
    <mergeCell ref="G44:G45"/>
    <mergeCell ref="H44:H45"/>
    <mergeCell ref="I44:I45"/>
    <mergeCell ref="K266:K267"/>
    <mergeCell ref="L266:L267"/>
    <mergeCell ref="M266:M267"/>
    <mergeCell ref="N266:N267"/>
    <mergeCell ref="B299:H299"/>
    <mergeCell ref="A300:A301"/>
    <mergeCell ref="C300:C301"/>
    <mergeCell ref="O1:O3"/>
    <mergeCell ref="A2:N2"/>
    <mergeCell ref="A3:N3"/>
    <mergeCell ref="A4:A6"/>
    <mergeCell ref="B4:B6"/>
    <mergeCell ref="D4:D6"/>
    <mergeCell ref="E4:G4"/>
    <mergeCell ref="H4:H6"/>
    <mergeCell ref="I4:M5"/>
    <mergeCell ref="N4:N6"/>
    <mergeCell ref="E5:E6"/>
    <mergeCell ref="F5:F6"/>
    <mergeCell ref="G5:G6"/>
    <mergeCell ref="O8:O9"/>
    <mergeCell ref="A23:A24"/>
    <mergeCell ref="C23:C24"/>
    <mergeCell ref="D23:D24"/>
    <mergeCell ref="E23:E24"/>
    <mergeCell ref="F23:F24"/>
    <mergeCell ref="G23:G24"/>
    <mergeCell ref="J44:J45"/>
    <mergeCell ref="K44:K45"/>
    <mergeCell ref="L44:L45"/>
    <mergeCell ref="N44:N45"/>
    <mergeCell ref="O44:O45"/>
    <mergeCell ref="A8:A9"/>
    <mergeCell ref="C8:C9"/>
    <mergeCell ref="D8:D9"/>
    <mergeCell ref="E8:E9"/>
    <mergeCell ref="F8:F9"/>
    <mergeCell ref="G8:G9"/>
    <mergeCell ref="H8:H9"/>
    <mergeCell ref="M8:M9"/>
    <mergeCell ref="N8:N9"/>
    <mergeCell ref="H23:H24"/>
    <mergeCell ref="M23:M24"/>
    <mergeCell ref="A44:A45"/>
    <mergeCell ref="O55:O56"/>
    <mergeCell ref="A60:A61"/>
    <mergeCell ref="C60:C61"/>
    <mergeCell ref="D60:D61"/>
    <mergeCell ref="E60:E61"/>
    <mergeCell ref="F60:F61"/>
    <mergeCell ref="G60:G61"/>
    <mergeCell ref="H60:H61"/>
    <mergeCell ref="I60:I61"/>
    <mergeCell ref="J60:J61"/>
    <mergeCell ref="H55:H56"/>
    <mergeCell ref="I55:I56"/>
    <mergeCell ref="J55:J56"/>
    <mergeCell ref="K55:K56"/>
    <mergeCell ref="M55:M56"/>
    <mergeCell ref="N55:N56"/>
    <mergeCell ref="A55:A56"/>
    <mergeCell ref="C55:C56"/>
    <mergeCell ref="D55:D56"/>
    <mergeCell ref="E55:E56"/>
    <mergeCell ref="F55:F56"/>
    <mergeCell ref="G55:G56"/>
    <mergeCell ref="L55:L56"/>
    <mergeCell ref="L60:L61"/>
    <mergeCell ref="O266:O267"/>
    <mergeCell ref="K60:K61"/>
    <mergeCell ref="M60:M61"/>
    <mergeCell ref="A266:A267"/>
    <mergeCell ref="C266:C267"/>
    <mergeCell ref="D266:D267"/>
    <mergeCell ref="E266:E267"/>
    <mergeCell ref="F266:F267"/>
    <mergeCell ref="G266:G267"/>
    <mergeCell ref="H266:H267"/>
    <mergeCell ref="I266:I267"/>
    <mergeCell ref="D300:D301"/>
    <mergeCell ref="E300:E301"/>
    <mergeCell ref="F300:F301"/>
    <mergeCell ref="G300:G301"/>
    <mergeCell ref="H300:H301"/>
    <mergeCell ref="J266:J267"/>
    <mergeCell ref="O300:O301"/>
    <mergeCell ref="A302:A303"/>
    <mergeCell ref="C302:C303"/>
    <mergeCell ref="D302:D303"/>
    <mergeCell ref="E302:E303"/>
    <mergeCell ref="F302:F303"/>
    <mergeCell ref="G302:G303"/>
    <mergeCell ref="H302:H303"/>
    <mergeCell ref="I302:I303"/>
    <mergeCell ref="J302:J303"/>
    <mergeCell ref="I300:I301"/>
    <mergeCell ref="J300:J301"/>
    <mergeCell ref="K300:K301"/>
    <mergeCell ref="L300:L301"/>
    <mergeCell ref="M300:M301"/>
    <mergeCell ref="N300:N301"/>
    <mergeCell ref="K302:K303"/>
    <mergeCell ref="L302:L303"/>
    <mergeCell ref="A306:A307"/>
    <mergeCell ref="C306:C307"/>
    <mergeCell ref="D306:D307"/>
    <mergeCell ref="E306:E307"/>
    <mergeCell ref="F306:F307"/>
    <mergeCell ref="M306:M307"/>
    <mergeCell ref="N306:N307"/>
    <mergeCell ref="O306:O307"/>
    <mergeCell ref="I306:I307"/>
    <mergeCell ref="J306:J307"/>
    <mergeCell ref="K306:K307"/>
    <mergeCell ref="L306:L307"/>
    <mergeCell ref="G308:G309"/>
    <mergeCell ref="H308:H309"/>
    <mergeCell ref="G306:G307"/>
    <mergeCell ref="H306:H307"/>
    <mergeCell ref="M302:M303"/>
    <mergeCell ref="N302:N303"/>
    <mergeCell ref="O302:O303"/>
    <mergeCell ref="O308:O309"/>
    <mergeCell ref="I308:I309"/>
    <mergeCell ref="J308:J309"/>
    <mergeCell ref="K308:K309"/>
    <mergeCell ref="L308:L309"/>
    <mergeCell ref="M308:M309"/>
    <mergeCell ref="N308:N309"/>
    <mergeCell ref="K310:K311"/>
    <mergeCell ref="L310:L311"/>
    <mergeCell ref="M310:M311"/>
    <mergeCell ref="N310:N311"/>
    <mergeCell ref="O310:O311"/>
    <mergeCell ref="A308:A309"/>
    <mergeCell ref="C308:C309"/>
    <mergeCell ref="D308:D309"/>
    <mergeCell ref="A312:A313"/>
    <mergeCell ref="C312:C313"/>
    <mergeCell ref="D312:D313"/>
    <mergeCell ref="E312:E313"/>
    <mergeCell ref="F312:F313"/>
    <mergeCell ref="A310:A311"/>
    <mergeCell ref="C310:C311"/>
    <mergeCell ref="D310:D311"/>
    <mergeCell ref="E310:E311"/>
    <mergeCell ref="F310:F311"/>
    <mergeCell ref="G310:G311"/>
    <mergeCell ref="H310:H311"/>
    <mergeCell ref="I310:I311"/>
    <mergeCell ref="J310:J311"/>
    <mergeCell ref="E308:E309"/>
    <mergeCell ref="F308:F309"/>
    <mergeCell ref="F323:H323"/>
    <mergeCell ref="F324:H324"/>
    <mergeCell ref="M312:M313"/>
    <mergeCell ref="N312:N313"/>
    <mergeCell ref="O312:O313"/>
    <mergeCell ref="B314:H314"/>
    <mergeCell ref="B315:H315"/>
    <mergeCell ref="B317:F317"/>
    <mergeCell ref="G312:G313"/>
    <mergeCell ref="H312:H313"/>
    <mergeCell ref="I312:I313"/>
    <mergeCell ref="J312:J313"/>
    <mergeCell ref="K312:K313"/>
    <mergeCell ref="L312:L313"/>
    <mergeCell ref="F331:H331"/>
    <mergeCell ref="F332:H332"/>
    <mergeCell ref="F333:H333"/>
    <mergeCell ref="F334:H334"/>
    <mergeCell ref="F335:H335"/>
    <mergeCell ref="E337:G337"/>
    <mergeCell ref="F328:H328"/>
    <mergeCell ref="F329:H329"/>
    <mergeCell ref="F330:H330"/>
  </mergeCells>
  <conditionalFormatting sqref="M10:M22">
    <cfRule type="cellIs" dxfId="11" priority="31" stopIfTrue="1" operator="equal">
      <formula>0</formula>
    </cfRule>
  </conditionalFormatting>
  <conditionalFormatting sqref="E38">
    <cfRule type="cellIs" dxfId="10" priority="1" stopIfTrue="1" operator="equal">
      <formula>0</formula>
    </cfRule>
  </conditionalFormatting>
  <conditionalFormatting sqref="E10:E22">
    <cfRule type="cellIs" dxfId="9" priority="13" stopIfTrue="1" operator="equal">
      <formula>0</formula>
    </cfRule>
  </conditionalFormatting>
  <conditionalFormatting sqref="D10:D16">
    <cfRule type="cellIs" dxfId="8" priority="12" stopIfTrue="1" operator="equal">
      <formula>0</formula>
    </cfRule>
  </conditionalFormatting>
  <conditionalFormatting sqref="D38">
    <cfRule type="cellIs" dxfId="7" priority="4" stopIfTrue="1" operator="equal">
      <formula>0</formula>
    </cfRule>
  </conditionalFormatting>
  <conditionalFormatting sqref="D25:D36">
    <cfRule type="cellIs" dxfId="6" priority="9" stopIfTrue="1" operator="equal">
      <formula>0</formula>
    </cfRule>
  </conditionalFormatting>
  <conditionalFormatting sqref="D37">
    <cfRule type="cellIs" dxfId="5" priority="8" stopIfTrue="1" operator="equal">
      <formula>0</formula>
    </cfRule>
  </conditionalFormatting>
  <conditionalFormatting sqref="E25:E36">
    <cfRule type="cellIs" dxfId="4" priority="7" stopIfTrue="1" operator="equal">
      <formula>0</formula>
    </cfRule>
  </conditionalFormatting>
  <conditionalFormatting sqref="E37">
    <cfRule type="cellIs" dxfId="3" priority="6" stopIfTrue="1" operator="equal">
      <formula>0</formula>
    </cfRule>
  </conditionalFormatting>
  <conditionalFormatting sqref="D39 D41">
    <cfRule type="cellIs" dxfId="2" priority="5" stopIfTrue="1" operator="equal">
      <formula>0</formula>
    </cfRule>
  </conditionalFormatting>
  <conditionalFormatting sqref="D40">
    <cfRule type="cellIs" dxfId="1" priority="3" stopIfTrue="1" operator="equal">
      <formula>0</formula>
    </cfRule>
  </conditionalFormatting>
  <conditionalFormatting sqref="E39:E41">
    <cfRule type="cellIs" dxfId="0" priority="2" stopIfTrue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verticalDpi="180" r:id="rId1"/>
  <rowBreaks count="1" manualBreakCount="1">
    <brk id="299" max="27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червона шапочка</vt:lpstr>
      <vt:lpstr>'червона шапочка'!Область_друку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2024-08-14T13:07:53Z</dcterms:modified>
</cp:coreProperties>
</file>